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600" windowWidth="28800" windowHeight="11835" activeTab="4"/>
  </bookViews>
  <sheets>
    <sheet name="Прил.1 " sheetId="1" r:id="rId1"/>
    <sheet name="прил.2" sheetId="2" r:id="rId2"/>
    <sheet name="прил.3" sheetId="3" r:id="rId3"/>
    <sheet name="прил.4" sheetId="4" r:id="rId4"/>
    <sheet name="прил.5" sheetId="6" r:id="rId5"/>
  </sheets>
  <definedNames>
    <definedName name="_xlnm.Print_Area" localSheetId="1">прил.2!$A$1:$Y$209</definedName>
    <definedName name="_xlnm.Print_Area" localSheetId="2">прил.3!$A$1:$P$207</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52" i="2" l="1"/>
  <c r="D17" i="6" l="1"/>
  <c r="E17" i="6"/>
  <c r="C24" i="6"/>
  <c r="C17" i="6"/>
  <c r="J48" i="3"/>
  <c r="H149" i="2"/>
  <c r="H148" i="2"/>
  <c r="H118" i="2"/>
  <c r="H60" i="2"/>
  <c r="H176" i="2"/>
  <c r="H160" i="2"/>
  <c r="H157" i="2"/>
  <c r="C75" i="1"/>
  <c r="C29" i="1" l="1"/>
  <c r="C26" i="1"/>
  <c r="C14" i="1"/>
  <c r="C16" i="1"/>
  <c r="C22" i="1"/>
  <c r="C21" i="1"/>
  <c r="C20" i="1"/>
  <c r="C19" i="1"/>
  <c r="C18" i="1"/>
  <c r="C17" i="1"/>
  <c r="I58" i="4" l="1"/>
  <c r="J83" i="3"/>
  <c r="K135" i="3"/>
  <c r="L135" i="3"/>
  <c r="C85" i="1" l="1"/>
  <c r="E24" i="6" l="1"/>
  <c r="E23" i="6" s="1"/>
  <c r="E22" i="6" s="1"/>
  <c r="D24" i="6"/>
  <c r="D23" i="6" s="1"/>
  <c r="D22" i="6" s="1"/>
  <c r="C23" i="6"/>
  <c r="C22" i="6" s="1"/>
  <c r="E20" i="6"/>
  <c r="E19" i="6" s="1"/>
  <c r="E18" i="6" s="1"/>
  <c r="D20" i="6"/>
  <c r="D19" i="6" s="1"/>
  <c r="D18" i="6" s="1"/>
  <c r="C20" i="6"/>
  <c r="C19" i="6" s="1"/>
  <c r="C18" i="6" s="1"/>
  <c r="D15" i="6"/>
  <c r="C15" i="6"/>
  <c r="D13" i="6"/>
  <c r="C13" i="6"/>
  <c r="K81" i="4"/>
  <c r="J81" i="4"/>
  <c r="I81" i="4"/>
  <c r="K79" i="4"/>
  <c r="J79" i="4"/>
  <c r="I79" i="4"/>
  <c r="K75" i="4"/>
  <c r="K74" i="4" s="1"/>
  <c r="J75" i="4"/>
  <c r="J74" i="4" s="1"/>
  <c r="I75" i="4"/>
  <c r="I74" i="4"/>
  <c r="I73" i="4" s="1"/>
  <c r="K71" i="4"/>
  <c r="K70" i="4" s="1"/>
  <c r="J71" i="4"/>
  <c r="J70" i="4" s="1"/>
  <c r="I71" i="4"/>
  <c r="I70" i="4" s="1"/>
  <c r="K68" i="4"/>
  <c r="K67" i="4" s="1"/>
  <c r="K66" i="4" s="1"/>
  <c r="J68" i="4"/>
  <c r="J67" i="4" s="1"/>
  <c r="J66" i="4" s="1"/>
  <c r="I68" i="4"/>
  <c r="I67" i="4" s="1"/>
  <c r="I66" i="4" s="1"/>
  <c r="K64" i="4"/>
  <c r="K63" i="4" s="1"/>
  <c r="J64" i="4"/>
  <c r="J63" i="4" s="1"/>
  <c r="I64" i="4"/>
  <c r="I63" i="4" s="1"/>
  <c r="K61" i="4"/>
  <c r="K60" i="4" s="1"/>
  <c r="J61" i="4"/>
  <c r="J60" i="4" s="1"/>
  <c r="I61" i="4"/>
  <c r="I60" i="4" s="1"/>
  <c r="K58" i="4"/>
  <c r="J58" i="4"/>
  <c r="K56" i="4"/>
  <c r="J56" i="4"/>
  <c r="I56" i="4"/>
  <c r="K52" i="4"/>
  <c r="J52" i="4"/>
  <c r="I52" i="4"/>
  <c r="K50" i="4"/>
  <c r="K49" i="4" s="1"/>
  <c r="J50" i="4"/>
  <c r="J49" i="4" s="1"/>
  <c r="I50" i="4"/>
  <c r="I49" i="4" s="1"/>
  <c r="K46" i="4"/>
  <c r="J46" i="4"/>
  <c r="I46" i="4"/>
  <c r="K44" i="4"/>
  <c r="K43" i="4" s="1"/>
  <c r="K42" i="4" s="1"/>
  <c r="K41" i="4" s="1"/>
  <c r="J44" i="4"/>
  <c r="J43" i="4" s="1"/>
  <c r="J42" i="4" s="1"/>
  <c r="J41" i="4" s="1"/>
  <c r="I44" i="4"/>
  <c r="I43" i="4" s="1"/>
  <c r="I42" i="4" s="1"/>
  <c r="I41" i="4" s="1"/>
  <c r="K39" i="4"/>
  <c r="K38" i="4" s="1"/>
  <c r="J39" i="4"/>
  <c r="J38" i="4" s="1"/>
  <c r="I39" i="4"/>
  <c r="I38" i="4" s="1"/>
  <c r="K36" i="4"/>
  <c r="J36" i="4"/>
  <c r="I36" i="4"/>
  <c r="K34" i="4"/>
  <c r="J34" i="4"/>
  <c r="I34" i="4"/>
  <c r="I32" i="4"/>
  <c r="K27" i="4"/>
  <c r="J27" i="4"/>
  <c r="I27" i="4"/>
  <c r="K22" i="4"/>
  <c r="J22" i="4"/>
  <c r="I22" i="4"/>
  <c r="K20" i="4"/>
  <c r="J20" i="4"/>
  <c r="I20" i="4"/>
  <c r="K17" i="4"/>
  <c r="J17" i="4"/>
  <c r="I17" i="4"/>
  <c r="K15" i="4"/>
  <c r="J15" i="4"/>
  <c r="I15" i="4"/>
  <c r="K13" i="4"/>
  <c r="J13" i="4"/>
  <c r="I13" i="4"/>
  <c r="J73" i="4" l="1"/>
  <c r="D12" i="6"/>
  <c r="J55" i="4"/>
  <c r="J48" i="4" s="1"/>
  <c r="K19" i="4"/>
  <c r="C12" i="6"/>
  <c r="I19" i="4"/>
  <c r="K26" i="4"/>
  <c r="K25" i="4" s="1"/>
  <c r="K73" i="4"/>
  <c r="J19" i="4"/>
  <c r="I12" i="4"/>
  <c r="I11" i="4" s="1"/>
  <c r="J12" i="4"/>
  <c r="J11" i="4" s="1"/>
  <c r="I26" i="4"/>
  <c r="I25" i="4" s="1"/>
  <c r="K12" i="4"/>
  <c r="K11" i="4" s="1"/>
  <c r="J26" i="4"/>
  <c r="J25" i="4" s="1"/>
  <c r="K55" i="4"/>
  <c r="K48" i="4" s="1"/>
  <c r="I55" i="4"/>
  <c r="I48" i="4" s="1"/>
  <c r="K83" i="4" l="1"/>
  <c r="J83" i="4"/>
  <c r="I83" i="4"/>
  <c r="L211" i="3"/>
  <c r="K211" i="3"/>
  <c r="L204" i="3"/>
  <c r="L203" i="3" s="1"/>
  <c r="K204" i="3"/>
  <c r="K203" i="3" s="1"/>
  <c r="J204" i="3"/>
  <c r="J203" i="3" s="1"/>
  <c r="J202" i="3" s="1"/>
  <c r="J228" i="3" s="1"/>
  <c r="L200" i="3"/>
  <c r="L199" i="3" s="1"/>
  <c r="K200" i="3"/>
  <c r="K199" i="3" s="1"/>
  <c r="K198" i="3" s="1"/>
  <c r="J200" i="3"/>
  <c r="J199" i="3" s="1"/>
  <c r="J198" i="3" s="1"/>
  <c r="L196" i="3"/>
  <c r="L195" i="3" s="1"/>
  <c r="L194" i="3" s="1"/>
  <c r="K196" i="3"/>
  <c r="K195" i="3" s="1"/>
  <c r="K194" i="3" s="1"/>
  <c r="J196" i="3"/>
  <c r="J195" i="3" s="1"/>
  <c r="J194" i="3" s="1"/>
  <c r="L192" i="3"/>
  <c r="L191" i="3" s="1"/>
  <c r="K192" i="3"/>
  <c r="K191" i="3" s="1"/>
  <c r="J192" i="3"/>
  <c r="J191" i="3" s="1"/>
  <c r="L189" i="3"/>
  <c r="L188" i="3" s="1"/>
  <c r="K189" i="3"/>
  <c r="K188" i="3" s="1"/>
  <c r="J189" i="3"/>
  <c r="J188" i="3" s="1"/>
  <c r="L186" i="3"/>
  <c r="L185" i="3" s="1"/>
  <c r="K186" i="3"/>
  <c r="K185" i="3" s="1"/>
  <c r="J186" i="3"/>
  <c r="J185" i="3" s="1"/>
  <c r="L183" i="3"/>
  <c r="K183" i="3"/>
  <c r="J183" i="3"/>
  <c r="L179" i="3"/>
  <c r="L178" i="3" s="1"/>
  <c r="K179" i="3"/>
  <c r="K178" i="3" s="1"/>
  <c r="J179" i="3"/>
  <c r="J178" i="3" s="1"/>
  <c r="L173" i="3"/>
  <c r="L172" i="3" s="1"/>
  <c r="K173" i="3"/>
  <c r="K172" i="3" s="1"/>
  <c r="J173" i="3"/>
  <c r="J172" i="3" s="1"/>
  <c r="L168" i="3"/>
  <c r="L167" i="3" s="1"/>
  <c r="L166" i="3" s="1"/>
  <c r="K168" i="3"/>
  <c r="K167" i="3" s="1"/>
  <c r="K166" i="3" s="1"/>
  <c r="J168" i="3"/>
  <c r="J167" i="3" s="1"/>
  <c r="J166" i="3" s="1"/>
  <c r="J164" i="3"/>
  <c r="L162" i="3"/>
  <c r="L161" i="3" s="1"/>
  <c r="K162" i="3"/>
  <c r="K161" i="3" s="1"/>
  <c r="J162" i="3"/>
  <c r="J161" i="3" s="1"/>
  <c r="L159" i="3"/>
  <c r="L158" i="3" s="1"/>
  <c r="K159" i="3"/>
  <c r="K158" i="3" s="1"/>
  <c r="J159" i="3"/>
  <c r="J158" i="3" s="1"/>
  <c r="L156" i="3"/>
  <c r="L155" i="3" s="1"/>
  <c r="K156" i="3"/>
  <c r="K155" i="3" s="1"/>
  <c r="J156" i="3"/>
  <c r="J155" i="3" s="1"/>
  <c r="L153" i="3"/>
  <c r="K153" i="3"/>
  <c r="J153" i="3"/>
  <c r="L151" i="3"/>
  <c r="K151" i="3"/>
  <c r="J151" i="3"/>
  <c r="L147" i="3"/>
  <c r="K147" i="3"/>
  <c r="J147" i="3"/>
  <c r="L145" i="3"/>
  <c r="L144" i="3" s="1"/>
  <c r="K145" i="3"/>
  <c r="K144" i="3" s="1"/>
  <c r="J145" i="3"/>
  <c r="J144" i="3" s="1"/>
  <c r="L139" i="3"/>
  <c r="L138" i="3" s="1"/>
  <c r="K139" i="3"/>
  <c r="K138" i="3" s="1"/>
  <c r="J139" i="3"/>
  <c r="J138" i="3" s="1"/>
  <c r="L137" i="3"/>
  <c r="L136" i="3" s="1"/>
  <c r="K137" i="3"/>
  <c r="K136" i="3" s="1"/>
  <c r="J137" i="3"/>
  <c r="J136" i="3" s="1"/>
  <c r="L133" i="3"/>
  <c r="L132" i="3" s="1"/>
  <c r="L131" i="3" s="1"/>
  <c r="K133" i="3"/>
  <c r="K132" i="3" s="1"/>
  <c r="K131" i="3" s="1"/>
  <c r="J133" i="3"/>
  <c r="J132" i="3" s="1"/>
  <c r="J131" i="3" s="1"/>
  <c r="L128" i="3"/>
  <c r="L127" i="3" s="1"/>
  <c r="L126" i="3" s="1"/>
  <c r="K128" i="3"/>
  <c r="K127" i="3" s="1"/>
  <c r="K126" i="3" s="1"/>
  <c r="J128" i="3"/>
  <c r="J127" i="3" s="1"/>
  <c r="J126" i="3" s="1"/>
  <c r="L124" i="3"/>
  <c r="L123" i="3" s="1"/>
  <c r="L218" i="3" s="1"/>
  <c r="K124" i="3"/>
  <c r="K123" i="3" s="1"/>
  <c r="K218" i="3" s="1"/>
  <c r="J124" i="3"/>
  <c r="J123" i="3" s="1"/>
  <c r="J218" i="3" s="1"/>
  <c r="L117" i="3"/>
  <c r="K117" i="3"/>
  <c r="J117" i="3"/>
  <c r="L115" i="3"/>
  <c r="K115" i="3"/>
  <c r="J115" i="3"/>
  <c r="L113" i="3"/>
  <c r="J113" i="3"/>
  <c r="L111" i="3"/>
  <c r="K111" i="3"/>
  <c r="J111" i="3"/>
  <c r="L110" i="3"/>
  <c r="L109" i="3" s="1"/>
  <c r="K110" i="3"/>
  <c r="K109" i="3" s="1"/>
  <c r="J110" i="3"/>
  <c r="J109" i="3" s="1"/>
  <c r="J108" i="3" s="1"/>
  <c r="J107" i="3" s="1"/>
  <c r="L104" i="3"/>
  <c r="L103" i="3" s="1"/>
  <c r="L102" i="3" s="1"/>
  <c r="L101" i="3" s="1"/>
  <c r="K104" i="3"/>
  <c r="K103" i="3" s="1"/>
  <c r="K102" i="3" s="1"/>
  <c r="K101" i="3" s="1"/>
  <c r="J104" i="3"/>
  <c r="J103" i="3" s="1"/>
  <c r="J102" i="3" s="1"/>
  <c r="J101" i="3" s="1"/>
  <c r="L98" i="3"/>
  <c r="K98" i="3"/>
  <c r="J98" i="3"/>
  <c r="L96" i="3"/>
  <c r="K96" i="3"/>
  <c r="J96" i="3"/>
  <c r="J95" i="3" s="1"/>
  <c r="J94" i="3" s="1"/>
  <c r="L92" i="3"/>
  <c r="L91" i="3" s="1"/>
  <c r="K92" i="3"/>
  <c r="K91" i="3" s="1"/>
  <c r="J92" i="3"/>
  <c r="J91" i="3" s="1"/>
  <c r="L89" i="3"/>
  <c r="K89" i="3"/>
  <c r="J89" i="3"/>
  <c r="L88" i="3"/>
  <c r="K88" i="3"/>
  <c r="J88" i="3"/>
  <c r="L85" i="3"/>
  <c r="K85" i="3"/>
  <c r="J85" i="3"/>
  <c r="L83" i="3"/>
  <c r="K83" i="3"/>
  <c r="L81" i="3"/>
  <c r="K81" i="3"/>
  <c r="J81" i="3"/>
  <c r="L76" i="3"/>
  <c r="K76" i="3"/>
  <c r="J76" i="3"/>
  <c r="L74" i="3"/>
  <c r="K74" i="3"/>
  <c r="J74" i="3"/>
  <c r="L71" i="3"/>
  <c r="K71" i="3"/>
  <c r="J71" i="3"/>
  <c r="L66" i="3"/>
  <c r="K66" i="3"/>
  <c r="J66" i="3"/>
  <c r="L64" i="3"/>
  <c r="L63" i="3" s="1"/>
  <c r="K64" i="3"/>
  <c r="K63" i="3" s="1"/>
  <c r="J64" i="3"/>
  <c r="L61" i="3"/>
  <c r="K61" i="3"/>
  <c r="J61" i="3"/>
  <c r="L59" i="3"/>
  <c r="K59" i="3"/>
  <c r="J59" i="3"/>
  <c r="L57" i="3"/>
  <c r="K57" i="3"/>
  <c r="J57" i="3"/>
  <c r="L50" i="3"/>
  <c r="L49" i="3" s="1"/>
  <c r="K50" i="3"/>
  <c r="K49" i="3" s="1"/>
  <c r="J50" i="3"/>
  <c r="J49" i="3" s="1"/>
  <c r="L46" i="3"/>
  <c r="L45" i="3" s="1"/>
  <c r="L44" i="3" s="1"/>
  <c r="L212" i="3" s="1"/>
  <c r="K46" i="3"/>
  <c r="K45" i="3" s="1"/>
  <c r="K44" i="3" s="1"/>
  <c r="K212" i="3" s="1"/>
  <c r="J46" i="3"/>
  <c r="J45" i="3" s="1"/>
  <c r="J44" i="3" s="1"/>
  <c r="J212" i="3" s="1"/>
  <c r="J42" i="3"/>
  <c r="J41" i="3" s="1"/>
  <c r="J40" i="3" s="1"/>
  <c r="J39" i="3" s="1"/>
  <c r="J211" i="3" s="1"/>
  <c r="L37" i="3"/>
  <c r="L36" i="3" s="1"/>
  <c r="L35" i="3" s="1"/>
  <c r="L210" i="3" s="1"/>
  <c r="K37" i="3"/>
  <c r="K36" i="3" s="1"/>
  <c r="K35" i="3" s="1"/>
  <c r="K210" i="3" s="1"/>
  <c r="J37" i="3"/>
  <c r="J36" i="3"/>
  <c r="J35" i="3" s="1"/>
  <c r="J210" i="3" s="1"/>
  <c r="L33" i="3"/>
  <c r="K33" i="3"/>
  <c r="J33" i="3"/>
  <c r="L31" i="3"/>
  <c r="K31" i="3"/>
  <c r="J31" i="3"/>
  <c r="J25" i="3"/>
  <c r="L22" i="3"/>
  <c r="L19" i="3" s="1"/>
  <c r="K22" i="3"/>
  <c r="J22" i="3"/>
  <c r="L20" i="3"/>
  <c r="K20" i="3"/>
  <c r="J20" i="3"/>
  <c r="L17" i="3"/>
  <c r="L16" i="3" s="1"/>
  <c r="K17" i="3"/>
  <c r="K16" i="3" s="1"/>
  <c r="J17" i="3"/>
  <c r="J16" i="3" s="1"/>
  <c r="J177" i="3" l="1"/>
  <c r="J176" i="3" s="1"/>
  <c r="J56" i="3"/>
  <c r="J55" i="3" s="1"/>
  <c r="K19" i="3"/>
  <c r="L30" i="3"/>
  <c r="L29" i="3" s="1"/>
  <c r="J150" i="3"/>
  <c r="J143" i="3" s="1"/>
  <c r="K56" i="3"/>
  <c r="K55" i="3" s="1"/>
  <c r="L56" i="3"/>
  <c r="L55" i="3" s="1"/>
  <c r="L70" i="3"/>
  <c r="L69" i="3" s="1"/>
  <c r="L68" i="3" s="1"/>
  <c r="L80" i="3"/>
  <c r="L79" i="3" s="1"/>
  <c r="K15" i="3"/>
  <c r="L15" i="3"/>
  <c r="L14" i="3" s="1"/>
  <c r="K150" i="3"/>
  <c r="K143" i="3" s="1"/>
  <c r="K222" i="3" s="1"/>
  <c r="K177" i="3"/>
  <c r="J30" i="3"/>
  <c r="J29" i="3" s="1"/>
  <c r="J70" i="3"/>
  <c r="J69" i="3" s="1"/>
  <c r="J68" i="3" s="1"/>
  <c r="J80" i="3"/>
  <c r="J79" i="3" s="1"/>
  <c r="K95" i="3"/>
  <c r="K94" i="3" s="1"/>
  <c r="L150" i="3"/>
  <c r="L143" i="3" s="1"/>
  <c r="L222" i="3" s="1"/>
  <c r="L177" i="3"/>
  <c r="L176" i="3" s="1"/>
  <c r="J19" i="3"/>
  <c r="J15" i="3" s="1"/>
  <c r="K30" i="3"/>
  <c r="K29" i="3" s="1"/>
  <c r="K70" i="3"/>
  <c r="K69" i="3" s="1"/>
  <c r="K68" i="3" s="1"/>
  <c r="K80" i="3"/>
  <c r="K79" i="3" s="1"/>
  <c r="L95" i="3"/>
  <c r="L94" i="3" s="1"/>
  <c r="J63" i="3"/>
  <c r="L107" i="3"/>
  <c r="L216" i="3"/>
  <c r="L215" i="3" s="1"/>
  <c r="L108" i="3"/>
  <c r="K221" i="3"/>
  <c r="L170" i="3"/>
  <c r="L223" i="3" s="1"/>
  <c r="L171" i="3"/>
  <c r="K100" i="3"/>
  <c r="K214" i="3"/>
  <c r="J219" i="3"/>
  <c r="J217" i="3" s="1"/>
  <c r="J122" i="3"/>
  <c r="L221" i="3"/>
  <c r="L227" i="3"/>
  <c r="L226" i="3" s="1"/>
  <c r="L198" i="3"/>
  <c r="L214" i="3"/>
  <c r="L100" i="3"/>
  <c r="J100" i="3"/>
  <c r="J214" i="3"/>
  <c r="L219" i="3"/>
  <c r="L217" i="3" s="1"/>
  <c r="L122" i="3"/>
  <c r="K176" i="3"/>
  <c r="K229" i="3"/>
  <c r="K202" i="3"/>
  <c r="K228" i="3" s="1"/>
  <c r="L229" i="3"/>
  <c r="L202" i="3"/>
  <c r="L228" i="3" s="1"/>
  <c r="K219" i="3"/>
  <c r="K217" i="3" s="1"/>
  <c r="K122" i="3"/>
  <c r="J170" i="3"/>
  <c r="J223" i="3" s="1"/>
  <c r="J171" i="3"/>
  <c r="J216" i="3"/>
  <c r="J215" i="3" s="1"/>
  <c r="K107" i="3"/>
  <c r="K216" i="3"/>
  <c r="K215" i="3" s="1"/>
  <c r="K108" i="3"/>
  <c r="J221" i="3"/>
  <c r="K170" i="3"/>
  <c r="K223" i="3" s="1"/>
  <c r="K171" i="3"/>
  <c r="J229" i="3"/>
  <c r="J227" i="3"/>
  <c r="J226" i="3" s="1"/>
  <c r="K227" i="3"/>
  <c r="K226" i="3" s="1"/>
  <c r="J135" i="3" l="1"/>
  <c r="J222" i="3" s="1"/>
  <c r="J220" i="3" s="1"/>
  <c r="J175" i="3"/>
  <c r="J225" i="3"/>
  <c r="J224" i="3" s="1"/>
  <c r="K14" i="3"/>
  <c r="L48" i="3"/>
  <c r="L213" i="3" s="1"/>
  <c r="J14" i="3"/>
  <c r="J209" i="3" s="1"/>
  <c r="K48" i="3"/>
  <c r="K213" i="3" s="1"/>
  <c r="J213" i="3"/>
  <c r="L220" i="3"/>
  <c r="K220" i="3"/>
  <c r="L175" i="3"/>
  <c r="L225" i="3"/>
  <c r="L224" i="3" s="1"/>
  <c r="L130" i="3"/>
  <c r="K130" i="3"/>
  <c r="K209" i="3"/>
  <c r="L209" i="3"/>
  <c r="L208" i="3" s="1"/>
  <c r="K225" i="3"/>
  <c r="K224" i="3" s="1"/>
  <c r="K175" i="3"/>
  <c r="J130" i="3" l="1"/>
  <c r="K13" i="3"/>
  <c r="K207" i="3" s="1"/>
  <c r="K208" i="3"/>
  <c r="L230" i="3"/>
  <c r="L13" i="3"/>
  <c r="L207" i="3" s="1"/>
  <c r="J13" i="3"/>
  <c r="J208" i="3"/>
  <c r="J230" i="3" s="1"/>
  <c r="K230" i="3"/>
  <c r="J213" i="2"/>
  <c r="I213" i="2"/>
  <c r="J206" i="2"/>
  <c r="J205" i="2" s="1"/>
  <c r="J231" i="2" s="1"/>
  <c r="I206" i="2"/>
  <c r="I205" i="2" s="1"/>
  <c r="I231" i="2" s="1"/>
  <c r="H206" i="2"/>
  <c r="H205" i="2" s="1"/>
  <c r="H204" i="2" s="1"/>
  <c r="H230" i="2" s="1"/>
  <c r="J202" i="2"/>
  <c r="J201" i="2" s="1"/>
  <c r="J229" i="2" s="1"/>
  <c r="J228" i="2" s="1"/>
  <c r="I202" i="2"/>
  <c r="I201" i="2" s="1"/>
  <c r="I200" i="2" s="1"/>
  <c r="H202" i="2"/>
  <c r="H201" i="2" s="1"/>
  <c r="H200" i="2" s="1"/>
  <c r="J198" i="2"/>
  <c r="J197" i="2" s="1"/>
  <c r="J196" i="2" s="1"/>
  <c r="I198" i="2"/>
  <c r="I197" i="2" s="1"/>
  <c r="I196" i="2" s="1"/>
  <c r="H198" i="2"/>
  <c r="H197" i="2" s="1"/>
  <c r="H196" i="2" s="1"/>
  <c r="J194" i="2"/>
  <c r="J193" i="2" s="1"/>
  <c r="I194" i="2"/>
  <c r="I193" i="2" s="1"/>
  <c r="H194" i="2"/>
  <c r="H193" i="2" s="1"/>
  <c r="J191" i="2"/>
  <c r="J190" i="2" s="1"/>
  <c r="I191" i="2"/>
  <c r="I190" i="2" s="1"/>
  <c r="H191" i="2"/>
  <c r="H190" i="2" s="1"/>
  <c r="J188" i="2"/>
  <c r="J187" i="2" s="1"/>
  <c r="I188" i="2"/>
  <c r="I187" i="2" s="1"/>
  <c r="H188" i="2"/>
  <c r="H187" i="2" s="1"/>
  <c r="J185" i="2"/>
  <c r="I185" i="2"/>
  <c r="H185" i="2"/>
  <c r="J181" i="2"/>
  <c r="J180" i="2" s="1"/>
  <c r="I181" i="2"/>
  <c r="I180" i="2" s="1"/>
  <c r="H181" i="2"/>
  <c r="H180" i="2" s="1"/>
  <c r="J175" i="2"/>
  <c r="J174" i="2" s="1"/>
  <c r="I175" i="2"/>
  <c r="I174" i="2" s="1"/>
  <c r="H175" i="2"/>
  <c r="H174" i="2" s="1"/>
  <c r="H172" i="2" s="1"/>
  <c r="H225" i="2" s="1"/>
  <c r="J168" i="2"/>
  <c r="J167" i="2" s="1"/>
  <c r="J166" i="2" s="1"/>
  <c r="I168" i="2"/>
  <c r="I167" i="2" s="1"/>
  <c r="I166" i="2" s="1"/>
  <c r="H168" i="2"/>
  <c r="H167" i="2" s="1"/>
  <c r="H166" i="2" s="1"/>
  <c r="H164" i="2"/>
  <c r="J162" i="2"/>
  <c r="J161" i="2" s="1"/>
  <c r="I162" i="2"/>
  <c r="I161" i="2" s="1"/>
  <c r="H162" i="2"/>
  <c r="H161" i="2" s="1"/>
  <c r="J159" i="2"/>
  <c r="J158" i="2" s="1"/>
  <c r="I159" i="2"/>
  <c r="I158" i="2" s="1"/>
  <c r="H159" i="2"/>
  <c r="H158" i="2" s="1"/>
  <c r="J156" i="2"/>
  <c r="J155" i="2" s="1"/>
  <c r="I156" i="2"/>
  <c r="I155" i="2" s="1"/>
  <c r="H156" i="2"/>
  <c r="H155" i="2" s="1"/>
  <c r="J153" i="2"/>
  <c r="I153" i="2"/>
  <c r="H153" i="2"/>
  <c r="J151" i="2"/>
  <c r="I151" i="2"/>
  <c r="H151" i="2"/>
  <c r="J147" i="2"/>
  <c r="I147" i="2"/>
  <c r="H147" i="2"/>
  <c r="J145" i="2"/>
  <c r="J144" i="2" s="1"/>
  <c r="I145" i="2"/>
  <c r="I144" i="2" s="1"/>
  <c r="H145" i="2"/>
  <c r="H144" i="2" s="1"/>
  <c r="J139" i="2"/>
  <c r="J138" i="2" s="1"/>
  <c r="I139" i="2"/>
  <c r="I138" i="2" s="1"/>
  <c r="H139" i="2"/>
  <c r="H138" i="2" s="1"/>
  <c r="J137" i="2"/>
  <c r="J136" i="2" s="1"/>
  <c r="I137" i="2"/>
  <c r="I136" i="2" s="1"/>
  <c r="H137" i="2"/>
  <c r="H136" i="2" s="1"/>
  <c r="J133" i="2"/>
  <c r="J132" i="2" s="1"/>
  <c r="J131" i="2" s="1"/>
  <c r="I133" i="2"/>
  <c r="I132" i="2" s="1"/>
  <c r="I131" i="2" s="1"/>
  <c r="H133" i="2"/>
  <c r="H132" i="2" s="1"/>
  <c r="H131" i="2" s="1"/>
  <c r="J128" i="2"/>
  <c r="J127" i="2" s="1"/>
  <c r="J126" i="2" s="1"/>
  <c r="I128" i="2"/>
  <c r="I127" i="2" s="1"/>
  <c r="I126" i="2" s="1"/>
  <c r="I221" i="2" s="1"/>
  <c r="H128" i="2"/>
  <c r="H127" i="2" s="1"/>
  <c r="H126" i="2" s="1"/>
  <c r="J124" i="2"/>
  <c r="J123" i="2" s="1"/>
  <c r="J220" i="2" s="1"/>
  <c r="I124" i="2"/>
  <c r="I123" i="2" s="1"/>
  <c r="I220" i="2" s="1"/>
  <c r="H124" i="2"/>
  <c r="H123" i="2" s="1"/>
  <c r="H220" i="2" s="1"/>
  <c r="J117" i="2"/>
  <c r="I117" i="2"/>
  <c r="H117" i="2"/>
  <c r="J115" i="2"/>
  <c r="I115" i="2"/>
  <c r="H115" i="2"/>
  <c r="J113" i="2"/>
  <c r="H113" i="2"/>
  <c r="J111" i="2"/>
  <c r="I111" i="2"/>
  <c r="H111" i="2"/>
  <c r="J110" i="2"/>
  <c r="J109" i="2" s="1"/>
  <c r="J108" i="2" s="1"/>
  <c r="I110" i="2"/>
  <c r="I109" i="2" s="1"/>
  <c r="I108" i="2" s="1"/>
  <c r="H110" i="2"/>
  <c r="H109" i="2" s="1"/>
  <c r="H108" i="2" s="1"/>
  <c r="H107" i="2" s="1"/>
  <c r="J104" i="2"/>
  <c r="J103" i="2" s="1"/>
  <c r="J102" i="2" s="1"/>
  <c r="J101" i="2" s="1"/>
  <c r="I104" i="2"/>
  <c r="I103" i="2" s="1"/>
  <c r="I102" i="2" s="1"/>
  <c r="I101" i="2" s="1"/>
  <c r="H104" i="2"/>
  <c r="H103" i="2" s="1"/>
  <c r="H102" i="2" s="1"/>
  <c r="H101" i="2" s="1"/>
  <c r="J98" i="2"/>
  <c r="I98" i="2"/>
  <c r="H98" i="2"/>
  <c r="J96" i="2"/>
  <c r="I96" i="2"/>
  <c r="H96" i="2"/>
  <c r="J92" i="2"/>
  <c r="J91" i="2" s="1"/>
  <c r="I92" i="2"/>
  <c r="I91" i="2" s="1"/>
  <c r="H92" i="2"/>
  <c r="H91" i="2" s="1"/>
  <c r="J89" i="2"/>
  <c r="I89" i="2"/>
  <c r="H89" i="2"/>
  <c r="J88" i="2"/>
  <c r="I88" i="2"/>
  <c r="H88" i="2"/>
  <c r="J85" i="2"/>
  <c r="I85" i="2"/>
  <c r="H85" i="2"/>
  <c r="J83" i="2"/>
  <c r="I83" i="2"/>
  <c r="H83" i="2"/>
  <c r="J81" i="2"/>
  <c r="I81" i="2"/>
  <c r="H81" i="2"/>
  <c r="J76" i="2"/>
  <c r="I76" i="2"/>
  <c r="H76" i="2"/>
  <c r="J74" i="2"/>
  <c r="I74" i="2"/>
  <c r="H74" i="2"/>
  <c r="J71" i="2"/>
  <c r="I71" i="2"/>
  <c r="H71" i="2"/>
  <c r="J66" i="2"/>
  <c r="I66" i="2"/>
  <c r="H66" i="2"/>
  <c r="J64" i="2"/>
  <c r="J63" i="2" s="1"/>
  <c r="I64" i="2"/>
  <c r="H64" i="2"/>
  <c r="J61" i="2"/>
  <c r="I61" i="2"/>
  <c r="H61" i="2"/>
  <c r="J59" i="2"/>
  <c r="I59" i="2"/>
  <c r="H59" i="2"/>
  <c r="J57" i="2"/>
  <c r="I57" i="2"/>
  <c r="H57" i="2"/>
  <c r="J50" i="2"/>
  <c r="J49" i="2" s="1"/>
  <c r="I50" i="2"/>
  <c r="I49" i="2" s="1"/>
  <c r="H50" i="2"/>
  <c r="H49" i="2" s="1"/>
  <c r="J46" i="2"/>
  <c r="J45" i="2" s="1"/>
  <c r="J44" i="2" s="1"/>
  <c r="J214" i="2" s="1"/>
  <c r="I46" i="2"/>
  <c r="I45" i="2" s="1"/>
  <c r="I44" i="2" s="1"/>
  <c r="I214" i="2" s="1"/>
  <c r="H46" i="2"/>
  <c r="H45" i="2" s="1"/>
  <c r="H44" i="2" s="1"/>
  <c r="H214" i="2" s="1"/>
  <c r="H42" i="2"/>
  <c r="H41" i="2" s="1"/>
  <c r="H40" i="2" s="1"/>
  <c r="H39" i="2" s="1"/>
  <c r="H213" i="2" s="1"/>
  <c r="J37" i="2"/>
  <c r="J36" i="2" s="1"/>
  <c r="J35" i="2" s="1"/>
  <c r="J212" i="2" s="1"/>
  <c r="I37" i="2"/>
  <c r="I36" i="2" s="1"/>
  <c r="I35" i="2" s="1"/>
  <c r="I212" i="2" s="1"/>
  <c r="H37" i="2"/>
  <c r="H36" i="2" s="1"/>
  <c r="H35" i="2" s="1"/>
  <c r="H212" i="2" s="1"/>
  <c r="J33" i="2"/>
  <c r="I33" i="2"/>
  <c r="H33" i="2"/>
  <c r="J31" i="2"/>
  <c r="I31" i="2"/>
  <c r="H31" i="2"/>
  <c r="H25" i="2"/>
  <c r="J22" i="2"/>
  <c r="I22" i="2"/>
  <c r="H22" i="2"/>
  <c r="J20" i="2"/>
  <c r="I20" i="2"/>
  <c r="H20" i="2"/>
  <c r="J17" i="2"/>
  <c r="J16" i="2" s="1"/>
  <c r="I17" i="2"/>
  <c r="I16" i="2" s="1"/>
  <c r="H17" i="2"/>
  <c r="H16" i="2" s="1"/>
  <c r="J207" i="3" l="1"/>
  <c r="J150" i="2"/>
  <c r="J30" i="2"/>
  <c r="J29" i="2" s="1"/>
  <c r="H70" i="2"/>
  <c r="H69" i="2" s="1"/>
  <c r="H68" i="2" s="1"/>
  <c r="I95" i="2"/>
  <c r="I94" i="2" s="1"/>
  <c r="I150" i="2"/>
  <c r="I143" i="2" s="1"/>
  <c r="I135" i="2" s="1"/>
  <c r="I172" i="2"/>
  <c r="I225" i="2" s="1"/>
  <c r="I173" i="2"/>
  <c r="J19" i="2"/>
  <c r="J15" i="2" s="1"/>
  <c r="J14" i="2" s="1"/>
  <c r="I56" i="2"/>
  <c r="I55" i="2" s="1"/>
  <c r="J95" i="2"/>
  <c r="J94" i="2" s="1"/>
  <c r="J143" i="2"/>
  <c r="J135" i="2" s="1"/>
  <c r="J224" i="2" s="1"/>
  <c r="J80" i="2"/>
  <c r="J79" i="2" s="1"/>
  <c r="I30" i="2"/>
  <c r="I29" i="2" s="1"/>
  <c r="H95" i="2"/>
  <c r="H94" i="2" s="1"/>
  <c r="J179" i="2"/>
  <c r="H150" i="2"/>
  <c r="H143" i="2" s="1"/>
  <c r="H135" i="2" s="1"/>
  <c r="H224" i="2" s="1"/>
  <c r="I19" i="2"/>
  <c r="I15" i="2" s="1"/>
  <c r="I14" i="2" s="1"/>
  <c r="I211" i="2" s="1"/>
  <c r="J70" i="2"/>
  <c r="J69" i="2" s="1"/>
  <c r="J68" i="2" s="1"/>
  <c r="I63" i="2"/>
  <c r="H80" i="2"/>
  <c r="H79" i="2" s="1"/>
  <c r="H179" i="2"/>
  <c r="H178" i="2" s="1"/>
  <c r="H227" i="2" s="1"/>
  <c r="H226" i="2" s="1"/>
  <c r="H19" i="2"/>
  <c r="H15" i="2" s="1"/>
  <c r="I70" i="2"/>
  <c r="I69" i="2" s="1"/>
  <c r="I68" i="2" s="1"/>
  <c r="J56" i="2"/>
  <c r="J55" i="2" s="1"/>
  <c r="H63" i="2"/>
  <c r="I179" i="2"/>
  <c r="I178" i="2" s="1"/>
  <c r="I227" i="2" s="1"/>
  <c r="I226" i="2" s="1"/>
  <c r="J204" i="2"/>
  <c r="J230" i="2" s="1"/>
  <c r="I80" i="2"/>
  <c r="I79" i="2" s="1"/>
  <c r="H30" i="2"/>
  <c r="H29" i="2" s="1"/>
  <c r="H56" i="2"/>
  <c r="H55" i="2" s="1"/>
  <c r="H48" i="2" s="1"/>
  <c r="H122" i="2"/>
  <c r="H221" i="2"/>
  <c r="H219" i="2" s="1"/>
  <c r="J178" i="2"/>
  <c r="H218" i="2"/>
  <c r="H217" i="2" s="1"/>
  <c r="J216" i="2"/>
  <c r="J100" i="2"/>
  <c r="I107" i="2"/>
  <c r="I218" i="2"/>
  <c r="I217" i="2" s="1"/>
  <c r="J122" i="2"/>
  <c r="J221" i="2"/>
  <c r="J219" i="2" s="1"/>
  <c r="J218" i="2"/>
  <c r="J217" i="2" s="1"/>
  <c r="J107" i="2"/>
  <c r="J223" i="2"/>
  <c r="I216" i="2"/>
  <c r="I100" i="2"/>
  <c r="H223" i="2"/>
  <c r="I219" i="2"/>
  <c r="H100" i="2"/>
  <c r="H216" i="2"/>
  <c r="I223" i="2"/>
  <c r="J172" i="2"/>
  <c r="J225" i="2" s="1"/>
  <c r="J173" i="2"/>
  <c r="I122" i="2"/>
  <c r="H173" i="2"/>
  <c r="J200" i="2"/>
  <c r="I204" i="2"/>
  <c r="I230" i="2" s="1"/>
  <c r="H231" i="2"/>
  <c r="H229" i="2"/>
  <c r="H228" i="2" s="1"/>
  <c r="I229" i="2"/>
  <c r="I228" i="2" s="1"/>
  <c r="J48" i="2" l="1"/>
  <c r="J215" i="2" s="1"/>
  <c r="H14" i="2"/>
  <c r="H211" i="2" s="1"/>
  <c r="H215" i="2"/>
  <c r="I177" i="2"/>
  <c r="J222" i="2"/>
  <c r="H177" i="2"/>
  <c r="I48" i="2"/>
  <c r="I215" i="2" s="1"/>
  <c r="I210" i="2" s="1"/>
  <c r="J13" i="2"/>
  <c r="I224" i="2"/>
  <c r="I222" i="2" s="1"/>
  <c r="I130" i="2"/>
  <c r="J130" i="2"/>
  <c r="J211" i="2"/>
  <c r="J210" i="2" s="1"/>
  <c r="H222" i="2"/>
  <c r="J177" i="2"/>
  <c r="J227" i="2"/>
  <c r="J226" i="2" s="1"/>
  <c r="H130" i="2"/>
  <c r="H210" i="2" l="1"/>
  <c r="H232" i="2" s="1"/>
  <c r="H13" i="2"/>
  <c r="H209" i="2" s="1"/>
  <c r="J209" i="2"/>
  <c r="I13" i="2"/>
  <c r="I209" i="2" s="1"/>
  <c r="I232" i="2"/>
  <c r="J232" i="2"/>
  <c r="C83" i="1"/>
  <c r="E83" i="1" l="1"/>
  <c r="D83" i="1"/>
  <c r="E78" i="1"/>
  <c r="D78" i="1"/>
  <c r="C78" i="1"/>
  <c r="E76" i="1"/>
  <c r="D76" i="1"/>
  <c r="C76" i="1"/>
  <c r="E74" i="1"/>
  <c r="D74" i="1"/>
  <c r="C74" i="1"/>
  <c r="E72" i="1"/>
  <c r="D72" i="1"/>
  <c r="C72" i="1"/>
  <c r="E68" i="1"/>
  <c r="D68" i="1"/>
  <c r="C68" i="1"/>
  <c r="E63" i="1"/>
  <c r="E62" i="1" s="1"/>
  <c r="E61" i="1" s="1"/>
  <c r="D63" i="1"/>
  <c r="D62" i="1" s="1"/>
  <c r="D61" i="1" s="1"/>
  <c r="C63" i="1"/>
  <c r="C62" i="1" s="1"/>
  <c r="C61" i="1" s="1"/>
  <c r="E58" i="1"/>
  <c r="D58" i="1"/>
  <c r="C58" i="1"/>
  <c r="E55" i="1"/>
  <c r="E54" i="1" s="1"/>
  <c r="E53" i="1" s="1"/>
  <c r="E52" i="1" s="1"/>
  <c r="D55" i="1"/>
  <c r="C55" i="1"/>
  <c r="C54" i="1" s="1"/>
  <c r="C53" i="1" s="1"/>
  <c r="C52" i="1" s="1"/>
  <c r="D54" i="1"/>
  <c r="D53" i="1" s="1"/>
  <c r="D52" i="1" s="1"/>
  <c r="E50" i="1"/>
  <c r="E49" i="1" s="1"/>
  <c r="E48" i="1" s="1"/>
  <c r="D50" i="1"/>
  <c r="D49" i="1" s="1"/>
  <c r="D48" i="1" s="1"/>
  <c r="C50" i="1"/>
  <c r="C49" i="1" s="1"/>
  <c r="C48" i="1" s="1"/>
  <c r="C45" i="1"/>
  <c r="E41" i="1"/>
  <c r="D41" i="1"/>
  <c r="C41" i="1"/>
  <c r="C39" i="1"/>
  <c r="C38" i="1" s="1"/>
  <c r="C37" i="1" s="1"/>
  <c r="E35" i="1"/>
  <c r="E34" i="1" s="1"/>
  <c r="D35" i="1"/>
  <c r="D34" i="1" s="1"/>
  <c r="C35" i="1"/>
  <c r="C34" i="1" s="1"/>
  <c r="E32" i="1"/>
  <c r="D32" i="1"/>
  <c r="C32" i="1"/>
  <c r="E30" i="1"/>
  <c r="D30" i="1"/>
  <c r="C30" i="1"/>
  <c r="E27" i="1"/>
  <c r="D27" i="1"/>
  <c r="C27" i="1"/>
  <c r="E24" i="1"/>
  <c r="D24" i="1"/>
  <c r="C24" i="1"/>
  <c r="E16" i="1"/>
  <c r="E15" i="1" s="1"/>
  <c r="D16" i="1"/>
  <c r="D15" i="1" s="1"/>
  <c r="C15" i="1"/>
  <c r="D29" i="1" l="1"/>
  <c r="E29" i="1"/>
  <c r="E26" i="1" s="1"/>
  <c r="E96" i="1" s="1"/>
  <c r="D26" i="1"/>
  <c r="D14" i="1" s="1"/>
  <c r="E67" i="1"/>
  <c r="D97" i="1"/>
  <c r="C67" i="1"/>
  <c r="C66" i="1" s="1"/>
  <c r="C94" i="1" s="1"/>
  <c r="D67" i="1"/>
  <c r="E97" i="1"/>
  <c r="C96" i="1"/>
  <c r="C97" i="1"/>
  <c r="E14" i="1" l="1"/>
  <c r="E98" i="1" s="1"/>
  <c r="D96" i="1"/>
  <c r="E66" i="1"/>
  <c r="E95" i="1" s="1"/>
  <c r="D95" i="1"/>
  <c r="D66" i="1"/>
  <c r="D94" i="1" s="1"/>
  <c r="C95" i="1"/>
  <c r="C98" i="1"/>
  <c r="D98" i="1"/>
  <c r="E94" i="1" l="1"/>
</calcChain>
</file>

<file path=xl/sharedStrings.xml><?xml version="1.0" encoding="utf-8"?>
<sst xmlns="http://schemas.openxmlformats.org/spreadsheetml/2006/main" count="2860" uniqueCount="511">
  <si>
    <t>Приложение 1</t>
  </si>
  <si>
    <t>к решению №7-19 от 15.12.2023г. Собрания депутатов МО Лазаревское</t>
  </si>
  <si>
    <t>"О бюджете муниципального образования Лазаревское</t>
  </si>
  <si>
    <t>Щекинского района на 2024 год и плановый период 2025 и 2026 годов"</t>
  </si>
  <si>
    <t>Объем доходов бюджета муниципального образования Лазаревское Щекинского района по группам, подгруппам и статьям классификации доходов бюджетов Российской Федерации на 2024 год и плановый период 2025-2026 гг</t>
  </si>
  <si>
    <t>тыс.руб.</t>
  </si>
  <si>
    <t>Код классификации</t>
  </si>
  <si>
    <t>Наименование показателей</t>
  </si>
  <si>
    <t>План 2024 г.</t>
  </si>
  <si>
    <t>План 2025г.</t>
  </si>
  <si>
    <t>План 2026г.</t>
  </si>
  <si>
    <t>000 1 00 00000 00 0000 000</t>
  </si>
  <si>
    <t>НАЛОГОВЫЕ И НЕНАЛОГОВЫЕ ДОХОДЫ</t>
  </si>
  <si>
    <t>000 1 01 00000 00 0000 000</t>
  </si>
  <si>
    <t>Налоги на прибыль, доходы</t>
  </si>
  <si>
    <t>000 1 01 02000 01 0000 110</t>
  </si>
  <si>
    <t>Налог на доходы физических лиц</t>
  </si>
  <si>
    <t>000 1 01 02010 01 0000 110</t>
  </si>
  <si>
    <r>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t>
    </r>
    <r>
      <rPr>
        <vertAlign val="superscript"/>
        <sz val="9"/>
        <rFont val="Times New Roman"/>
        <family val="1"/>
        <charset val="204"/>
      </rPr>
      <t>1</t>
    </r>
    <r>
      <rPr>
        <sz val="9"/>
        <rFont val="Times New Roman"/>
        <family val="1"/>
        <charset val="204"/>
      </rPr>
      <t xml:space="preserve"> и 228 Налогового кодекса Российской Федерации</t>
    </r>
  </si>
  <si>
    <t>000 1 01 02030 01 0000 110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</si>
  <si>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</si>
  <si>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000 1 05 00000 00 0000 000</t>
  </si>
  <si>
    <t>НАЛОГИ НА СОВОКУПНЫЙ ДОХОД</t>
  </si>
  <si>
    <t>000 1 05 03000 01 0000 110</t>
  </si>
  <si>
    <t xml:space="preserve">Единый  сельскохозяйственный налог </t>
  </si>
  <si>
    <t>000 1 06 00000 00 0000 000</t>
  </si>
  <si>
    <t>НАЛОГИ НА ИМУЩЕСТВО</t>
  </si>
  <si>
    <t>000 1 06 01000 00 0000 110</t>
  </si>
  <si>
    <t>Налог на имущество  физических лиц</t>
  </si>
  <si>
    <t>000 1 06 01030 10 0000 110</t>
  </si>
  <si>
    <t>Налог на имущество  физических лиц, взимаемый по ставкам, применяемым к обектам налогообложения, расположенным в границах сельских  поселений</t>
  </si>
  <si>
    <t>000 1 06 06000 00 0000 110</t>
  </si>
  <si>
    <t>Земельный налог</t>
  </si>
  <si>
    <t>000 1 06 06030 00 0000 110</t>
  </si>
  <si>
    <t>Земельный налог, взимаемый по ставкам, установленным в соответствии с подпунктом 1 пункта 1 статьи 394 НК РФ</t>
  </si>
  <si>
    <t>000 1 06 06033 10 0000 110</t>
  </si>
  <si>
    <t>Земельный налог, взимаемый по ставкам, установленным в соответствии с подпунктом 1 пункта 1 статьи 394 НК РФ, и применяемым к объектам налогообложения расположенным в границах  сельских поселений</t>
  </si>
  <si>
    <t>000 1 06 06040 00 0000 110</t>
  </si>
  <si>
    <t>Земельный налог, взимаемый по ставкам, установленным в соответствии с подпунктом 2 пункта 1 статьи 394 НК РФ</t>
  </si>
  <si>
    <t>000 1 06 06043 10 0000 110</t>
  </si>
  <si>
    <t>Земельный налог, взимаемый по ставкам, установленным в соответствии с подпунктом 2 пункта 1 статьи 394 НК РФ, и применяемым к объектам налогообложения расположенным в границах сельских поселений</t>
  </si>
  <si>
    <t>000 1 08 00000 00 0000 000</t>
  </si>
  <si>
    <t xml:space="preserve">ГОСУДАРСТВЕННАЯ ПОШЛИНА </t>
  </si>
  <si>
    <t>000 1 08 04000 01 0000 110</t>
  </si>
  <si>
    <t>Государственная пошлина за совершение нотариальных действий должностными лицами органов местного самоуправления (за исключением действий, совершаемых консульскими учреждениями РФ)</t>
  </si>
  <si>
    <t>000 1 08 04020 01 0000 110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</si>
  <si>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</si>
  <si>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000 1 09 00000 00 0000 000</t>
  </si>
  <si>
    <t>Задолженность и перерасчеты по отмененным налогам,сборам и иным обязательным платежам</t>
  </si>
  <si>
    <t>000 1 09 04000 00 0000 110</t>
  </si>
  <si>
    <t>Налоги на имущество</t>
  </si>
  <si>
    <t>000 1 09 04050 00 0000110</t>
  </si>
  <si>
    <t>Земельный налог (по обязательстам, возникшим  до 01 января 2006 г)</t>
  </si>
  <si>
    <t>000 1 09 04053 10 0000110</t>
  </si>
  <si>
    <t>Земельный налог (по обязательствам, возникшим до        1 января 2006 года), мобилизуемый на территориях сельских  поселений</t>
  </si>
  <si>
    <t>000 1 11 00000 00 0000 000</t>
  </si>
  <si>
    <t xml:space="preserve">ДОХОДЫ  ОТ ИСПОЛЬЗОВАНИЯ ИМУЩЕСТВА, НАХОДЯЩЕГОСЯ В ГОСУДАРСТВЕННОЙ И МУНИЦИПАЛЬНОЙ СОБСТВЕННОСТИ </t>
  </si>
  <si>
    <t>000 1 11 05013 10 0000 120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</si>
  <si>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а также средства от продажи права на заключение договоров аренды указанных земельных участк</t>
  </si>
  <si>
    <t>000 1 11 05035 10 0000 120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</si>
  <si>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</si>
  <si>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000 1 11 09045 10 0000 120</t>
  </si>
  <si>
    <t>Прочие   поступления   от   использования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</si>
  <si>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000 1 13 00000 00 0000 130</t>
  </si>
  <si>
    <t>ДОХОДЫ ОТ ОКАЗАНИЯ ПЛАТНЫХ УСЛУГ И КОМПЕНСАЦИИ ЗАТРАТ ГОСУДАРСТВА</t>
  </si>
  <si>
    <t>000 1 13 01995 10 0000 130</t>
  </si>
  <si>
    <t>Прочие доходы от оказания платных услуг (работ) получателями средств бюджетов сельских поселений</t>
  </si>
  <si>
    <t>000 1 13 02995 10 0000 130</t>
  </si>
  <si>
    <t>Прочие доходы от компенсации затрат бюджетов поселений</t>
  </si>
  <si>
    <t>000 1 13 00000 00 0000 000</t>
  </si>
  <si>
    <t>000 1 13 01000 00 0000 000</t>
  </si>
  <si>
    <t>Доходы от оказания платных услуг (работ)</t>
  </si>
  <si>
    <t xml:space="preserve">000 1 13 01990 00 0000 000 </t>
  </si>
  <si>
    <t>Прочие доходы от оказания платных услуг (работ)</t>
  </si>
  <si>
    <t>000 1 14 00000 00 0000 000</t>
  </si>
  <si>
    <t>ДОХОДЫ ОТ ПРОДАЖИ МАТЕРИАЛЬНЫХ И НЕМАТЕРИАЛЬНЫХ АКТИВОВ</t>
  </si>
  <si>
    <t>000 1 14 06000 00 0000 430</t>
  </si>
  <si>
    <t>Доходы от продажи земельных участков, находящихся в государственной и муниципальной собственности  (за исключением земельных участков бюджетных и автономных учреждений)</t>
  </si>
  <si>
    <t>000 1 14 06020 00 0000 430</t>
  </si>
  <si>
    <t>Доходы от продажи земельных участков, государственная собственность на которые не разграничена</t>
  </si>
  <si>
    <t>000 1 14 06020 10 0000 430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</si>
  <si>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t>
  </si>
  <si>
    <t>000 1 14 06025 10 0000 430</t>
  </si>
  <si>
    <t>Доходы от  продажи  земельных  участков,находящихся  в  собственности  поселений (за   исключением   земельных   участков муниципальных  бюджетных  и   автономных учреждений)</t>
  </si>
  <si>
    <t>000 116 33050 10 0000 140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</si>
  <si>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сельских поселений</t>
  </si>
  <si>
    <t>000 1 17 05 000 00 0000 180</t>
  </si>
  <si>
    <t>ПРОЧИЕ НЕНАЛОГОВЫЕ ДОХОДЫ</t>
  </si>
  <si>
    <t>000 1 17 05050 10 0000 180</t>
  </si>
  <si>
    <t>Прочие неналоговые доходы бюджетов сельских поселений</t>
  </si>
  <si>
    <t>000 1 17 01050 10 0000 180</t>
  </si>
  <si>
    <t>Невыясненные поступления, зачисляемые в бюджет сельских поселений</t>
  </si>
  <si>
    <t>000 116 00000 00 0000 000</t>
  </si>
  <si>
    <t>ШТРАФЫ,САНКЦИИ,ВОЗМЕЩЕНИЕ УЩЕРБА</t>
  </si>
  <si>
    <t>000 116 02000 00 0000 000</t>
  </si>
  <si>
    <t>Административные штрафы, установленные законами субъектов Российской Федерации об административных правонарушениях</t>
  </si>
  <si>
    <t>000 116 02020 02 0000 140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</si>
  <si>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</si>
  <si>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000 116 02020 02 0200 140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</si>
  <si>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(штрафы, пени, неустойки, возмещения ущерба)</t>
  </si>
  <si>
    <t>000 117 00000 00 0000 000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</si>
  <si>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</si>
  <si>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</si>
  <si>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</si>
  <si>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</si>
  <si>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000 2 02 01000 00 0000 150</t>
  </si>
  <si>
    <t>Дотации бюджетам субъектов Российской Федерации и муниципальных образований</t>
  </si>
  <si>
    <t>000 2 02 16001 10 0000 150</t>
  </si>
  <si>
    <t>Дотация на выравнивание бюджетной обеспеченности поселений за счет субвенций Тульской области</t>
  </si>
  <si>
    <t>Дотации бюджетам поселений на выравнивание бюджетной обеспеченности поселений за счет средств района</t>
  </si>
  <si>
    <t>000 2 02 15002 10 0000 150</t>
  </si>
  <si>
    <t>Дотация на поддержку мер по обеспечению сбалансированности бюджетов за счет средств района</t>
  </si>
  <si>
    <t>000 2 02 20000 00 0000 150</t>
  </si>
  <si>
    <t xml:space="preserve">Прочие субсидии </t>
  </si>
  <si>
    <t>000 2 02 29999 00 0000 150</t>
  </si>
  <si>
    <t>Прочие субсидии бюджетам сельских
поселений</t>
  </si>
  <si>
    <t>000 2 02 03000 00 0000 150</t>
  </si>
  <si>
    <t>Субвенции бюджетам субъектов Российской Федерации и муниципальных образований</t>
  </si>
  <si>
    <t>000 2 02 35118 10 0000 150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</si>
  <si>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</si>
  <si>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000 2 02 40014 10 0000 150</t>
  </si>
  <si>
    <t>Межбюджетные трансферта,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</si>
  <si>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из бюджета муниципального образования Щекинский район бюджетам сельских поселений на организацию ритуальных услуг и содержание мест захоронения</t>
  </si>
  <si>
    <t xml:space="preserve"> межбюджетные трансферты, передаваемые из бюджета муниципального образования Щекинский район бюджетам сельских поселений на осуществление части полномочий на обеспечение проживающих в поселении и нуждающихся в жилых помещениях малоимущих граждан жилыми помещениями,  создание условий для жилищного строительства, а также иных полномочий органов местного самоуправления в соответствии с жилищым законодательством, за исключением осуществления муниципального жилищного контроля и реализации проектов в рамках государственных программ.</t>
  </si>
  <si>
    <t xml:space="preserve"> межбюджетные трансферты, передаваемые из бюджета муниципального образования Щекинский район бюджетам сельских поселений на осуществление части полномочий по участию в профилактике терроризма и экстремизма, а также в минимизации и (или) ликвидации последствий проявлений терроризма и экстремизма в границах поселения,
в рамках муниципальной программы муниципального образования Щекинский район «Повышение общественной безопасности населения на территории муниципального образования Щекинский район»</t>
  </si>
  <si>
    <t>межбюджетные трансферты, передаваемые из бюджета муниципального образования Щекинский район бюджетам
сельских поселений на осуществление
части полномочий по сохранению,использованию и популяризации объектов культурного наследия (памятников
истории и культуры),находящихся в
собственности поселения,охране объектов культурного наследия (памятников истории и культуры) местного
(муниципального) значения,расположенных на территории поселения</t>
  </si>
  <si>
    <t>000 2 02 49999 10 0000 150</t>
  </si>
  <si>
    <t>Иные межбюджетные трансферты</t>
  </si>
  <si>
    <t>иные межбюджетные трансферты муниципальным образованиям поселений Щекинского района на реализацию мероприятий по применению информационных технологий</t>
  </si>
  <si>
    <t>иные межбюджетные трансферты из бюджета ТО на частичную компенсацию расходов на оплату труда работников муниципальных учреждений культуры</t>
  </si>
  <si>
    <t>иные межбюджетные трансферты бюджетам муниципальных образований Щекинского района в целях проведения конкурсов "Активный сельский староста", "Активный руководитель территориального общественного самоуправления"</t>
  </si>
  <si>
    <t>иные межбюджетные трансферты на поддержку мер по обеспечению сбалансированности бюджетов</t>
  </si>
  <si>
    <t>иные межбюджетные трансферты на защиту населения и территории от чрезвычайных ситуаций природного характера, пожарная безопасность</t>
  </si>
  <si>
    <t>ВСЕГО ДОХОДОВ</t>
  </si>
  <si>
    <t>обороты</t>
  </si>
  <si>
    <t xml:space="preserve">налоговые </t>
  </si>
  <si>
    <t>неналоговые</t>
  </si>
  <si>
    <t>Сумма налоговых, неналоговых доходов (за вычетом доходов от продаж), дотаций из бюджетов других уровней</t>
  </si>
  <si>
    <t xml:space="preserve">"О внесении изменений и дополнений в решение Собрания депутатов муниципального образования Лазаревское от 15 декабря 2023 года № 7-19 "О бюджете муниципального образования Лазаревское Щекинского района на 2024 год и плановый период 2025 и 2026 годов""  </t>
  </si>
  <si>
    <t>иные межбюджетные трансферты на стимулирование муниципальных образований (поселений) Щекинского района по улучшению качества управления муниципальными финансами</t>
  </si>
  <si>
    <t>000 2 18 60010 10 0000 150</t>
  </si>
  <si>
    <t>Доходы бюджетов сельских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</si>
  <si>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+40</t>
  </si>
  <si>
    <t>Приложение № 4</t>
  </si>
  <si>
    <t xml:space="preserve"> к решению №7-19 от 15.12.2023 года   Собрания депутатов МО Лазаревское "О бюджете муниципального  образования Лазаревское Щекинского района на 2024 год и плановый период 2025-2026 гг" </t>
  </si>
  <si>
    <t>Распределение бюджетных ассигнований по разделам, подразделам целевым статьям (муниципальным программам и нерограммным направлениям деятельности), группам и подгруппам видов расходов классификации расходов бюджета муниципального образования Лазаревское Щекинского района на  2024 год и плановый период 2025 -2026 гг.</t>
  </si>
  <si>
    <t>тыс.рублей</t>
  </si>
  <si>
    <t>Наименование показателя</t>
  </si>
  <si>
    <t>Код бюджетной классфикации</t>
  </si>
  <si>
    <t>Утверждено на 2024г.</t>
  </si>
  <si>
    <t>Утверждено на 2025г.</t>
  </si>
  <si>
    <t>Утверждено на 2026г.</t>
  </si>
  <si>
    <t>раздел</t>
  </si>
  <si>
    <t>подраздел</t>
  </si>
  <si>
    <t>целевая статья</t>
  </si>
  <si>
    <t>Группа видов  расходов</t>
  </si>
  <si>
    <t>ОБЩЕГОСУДАРСТВЕННЫЕ ВОПРОСЫ</t>
  </si>
  <si>
    <t>01</t>
  </si>
  <si>
    <t xml:space="preserve">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</si>
  <si>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</si>
  <si>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</si>
  <si>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Обеспечение функционирования администрации муниципального образования</t>
  </si>
  <si>
    <t>92</t>
  </si>
  <si>
    <t>Глава администрации</t>
  </si>
  <si>
    <t>100</t>
  </si>
  <si>
    <t>Расходы на выплаты по оплате труда работников органов местного самоуправления в рамках непрограммного направления деятельности "Обеспечение функционирования Администрации муниципального образования"</t>
  </si>
  <si>
    <t>00110</t>
  </si>
  <si>
    <t>Расходы на выплаты персоналу государственных (муниципальных) органов</t>
  </si>
  <si>
    <t>120</t>
  </si>
  <si>
    <t>Аппарат администрации</t>
  </si>
  <si>
    <t>200</t>
  </si>
  <si>
    <t xml:space="preserve">Функционирование аппарата администрации муниципального образования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</si>
  <si>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в рамках непрограммного направления деятельности  "Обеспечение функционирования администрации МО"</t>
  </si>
  <si>
    <t>Расходы на обеспечение функций органов местного самоуправления  в рамках непрограммного направления деятельности  "Обеспечение функционирования администрации МО"</t>
  </si>
  <si>
    <t>00190</t>
  </si>
  <si>
    <t xml:space="preserve">Закупка товаров, работ и услуг для государственных (муниципальных) нужд </t>
  </si>
  <si>
    <t>240</t>
  </si>
  <si>
    <t xml:space="preserve">Иные бюджетные ассигнования в рамках непрограммного направления  "Обеспечение функционирования администрации МО" </t>
  </si>
  <si>
    <t>850</t>
  </si>
  <si>
    <t>Межбюджетные трансферты на стимуляцию МО по улучшению качества управления муниципальными финансами</t>
  </si>
  <si>
    <t>84340</t>
  </si>
  <si>
    <t>Прочая закупка товаров, работ и услуг</t>
  </si>
  <si>
    <t>244</t>
  </si>
  <si>
    <t>Межбюджетные трансферты</t>
  </si>
  <si>
    <t>97</t>
  </si>
  <si>
    <t>Межбюджетные трансферты бюджету муниципального района из бюджета МО Лазаревское на осуществление части полномочий по решению вопросов местного значения в соответствии с заключенными соглашениями</t>
  </si>
  <si>
    <t>Расходы по переданным полномочиям на осуществление внутреннего муниципального финансового контроля по непрограммным мероприятиям "Межбюджетные трансферты бюджету муниципального района из бюджета МО Лазаревское на осуществление части полномочий по решению вопросов местного значения в соответствии с заключенными соглашениями"</t>
  </si>
  <si>
    <t>85360</t>
  </si>
  <si>
    <t>540</t>
  </si>
  <si>
    <t>Расходы по  переданным полномочиям на осуществление внешнего муниципального  финансового контроля "Межбюджетные трансферты бюджету муниципального района из бюджета МО Лазаревское на осуществление части полномочий по решению вопросов местного значения в соответствии с заключенными соглашениями"</t>
  </si>
  <si>
    <t>1</t>
  </si>
  <si>
    <t>8511</t>
  </si>
  <si>
    <t>06</t>
  </si>
  <si>
    <t>Межбюджетные трансферты бюджету муниципального района из бюджета МОЛазаревское на осуществление части полномочий по решению вопросов местного значения в соответствии с заключенными соглашениями</t>
  </si>
  <si>
    <t>Расходы по переданным полномочиям на осуществление внешнего муниципального контроля в рамках непрограммного направления расходов "Межбюджетные трансферты бюджету муниципального района из бюджета МО Лазаревское на осуществление части полномочий по решению вопросов местного значения в соответствии с заключенными соглашениями"</t>
  </si>
  <si>
    <t>85040</t>
  </si>
  <si>
    <t>Проведение выборов и референдумов</t>
  </si>
  <si>
    <t>07</t>
  </si>
  <si>
    <t>Обеспечение проведения выборов и референдумов</t>
  </si>
  <si>
    <t>93</t>
  </si>
  <si>
    <t>Расходы на проведение выборов и референдумов в законодательные (предстваительные) органы поселений МО Щекинского района в рамках непрограммного направления деятельности "Обеспечение проведения выборов и референдумов"</t>
  </si>
  <si>
    <t xml:space="preserve">Закупка товаров, работ, услуг для муниципальных нужд в рамках непрограммного направления деятельности "Обеспечение проведения выборов и референдумов" </t>
  </si>
  <si>
    <t>28800</t>
  </si>
  <si>
    <t>Прочая закупка товаров, работ и услуг для государственных (муниципальных) нужд</t>
  </si>
  <si>
    <t>880</t>
  </si>
  <si>
    <t>Резервные фонды</t>
  </si>
  <si>
    <t>94</t>
  </si>
  <si>
    <t>Резервные фонды местных администраций</t>
  </si>
  <si>
    <t>11</t>
  </si>
  <si>
    <t>Управление резервным фондом администрации в рамках непрограммного направления деятельности "Резервные фонды"</t>
  </si>
  <si>
    <t>28810</t>
  </si>
  <si>
    <t>Иные бюджетные ассигнования в рамках непрограммного направления деятельности "Резервные фонды"</t>
  </si>
  <si>
    <t>870</t>
  </si>
  <si>
    <t>Другие общегосударственные вопросы</t>
  </si>
  <si>
    <t>13</t>
  </si>
  <si>
    <t>Муниципальная программа МО Лазаревское  "Управление муниципальным имуществом и земельными ресурсами в МО Лазаревское Щекинского района"</t>
  </si>
  <si>
    <t>0</t>
  </si>
  <si>
    <t>0000</t>
  </si>
  <si>
    <t>Подпрограмма "Управление муниципальным имуществом в МО Лазаревское Щекинского района на 2014-2016 годы" муниципальной программы "Управление муниципальным имуществом и земельными ресурсами в МО Лазаревское Щекинского района"</t>
  </si>
  <si>
    <t>Признание прав и регулирование отношений по муниципальной собственности в рамках  подпрограммы "Управление муниципальным имуществом в МО Лазаревское Щекинского района на 2014-2016 годы" муниципальной программы "Управление муниципальным имуществом и земельными ресурсами в МО Лазаревское Щекинского района"</t>
  </si>
  <si>
    <t>2907</t>
  </si>
  <si>
    <t>Обслуживание муниципальной собственности в рамках  подпрограммы "Управление муниципальным имуществом в МО Лазаревское Щекинского района на 2014-2016 годы" муниципальной программы "Управление муниципальным имуществом и земельными ресурсами в МО Лазаревское Щекинского района"</t>
  </si>
  <si>
    <t>2928</t>
  </si>
  <si>
    <t>Муниципальная программа МО Лазаревское  "Информационное общество в МО Лазаревское Щекинского района"</t>
  </si>
  <si>
    <t>Основное мероприятие "Обеспечение органов местного самоуправления и учреждений  МО Лазаревское качественными информационными услугами"   в рамках муниципальной программы "Информационное общество в МО Лазаревское Щекинского района"</t>
  </si>
  <si>
    <t>Мероприятие "Обеспечение органов местного самоуправления и учреждений услугами связи " в рамках  основного мероприятия "Обеспечение органов местного самоуправления и учреждений  МО Лазаревское качественными информационными услугами"   в рамках муниципальной программы "Информационное общество в МО Лазаревское Щекинского района"</t>
  </si>
  <si>
    <t>29040</t>
  </si>
  <si>
    <t>Мероприятие "Приобретение, техническое и информационное обслуживание  компьютерной техники, комплектующих и программного обеспечения"  в рамках  основного мероприятия "Обеспеченеие органов местного самоуправления и учреждений  МО Лазаревское качественными информационными услугами"   в рамках муниципальной программы "Информационное общество в МО Лазаревское Щекинского района"</t>
  </si>
  <si>
    <t>29050</t>
  </si>
  <si>
    <t>Мероприятие "Расходы на обеспечение доступа к сети Интернет" в рамках  основного мероприятия "Обеспеченеие органов местного самоуправления и учреждений  МО Лазаревское качественными информационными услугами"   в рамках муниципальной программы "Информационное общество в МО Лазаревское Щекинского района"</t>
  </si>
  <si>
    <t>29380</t>
  </si>
  <si>
    <t>Муниципальная программа «Управление и распоряжение муниципальным имуществом муниципального образования Лазаревское Щекинского района»</t>
  </si>
  <si>
    <t>02</t>
  </si>
  <si>
    <t>Мероприятие №1 «Инвентаризация и постановка на учет бесхозяйного имущества» муниципальной программы «Управление муниципальным имуществом, земельными ресурсами и казной в МО</t>
  </si>
  <si>
    <t>29070</t>
  </si>
  <si>
    <t>Мероприятие №2 " Изготовление проетно-сметной документации для строительства ДК в с. Карамышево</t>
  </si>
  <si>
    <t>Закупка товаров, работ и услуг для государственных (муниципальных) нужд</t>
  </si>
  <si>
    <t>29080</t>
  </si>
  <si>
    <t>Муниципальная программа МО Лазаревское Щекинский район "Оказание поддержки социально-ориентированным некоммерческим организациям и развитие территориального общественного самоуправления на территории МО Лазаревское Щекинский район"</t>
  </si>
  <si>
    <t>03</t>
  </si>
  <si>
    <t>Основное мероприятие "Организация поддержки деятельности органов ТОС и взаимодействия с общественными объединениями"</t>
  </si>
  <si>
    <t>Мероприятие "Материальное поощрение старост и территориального общественного самоуправления"</t>
  </si>
  <si>
    <t>00000</t>
  </si>
  <si>
    <t>Материальное поощрение старост и территориального общественного самоуправления</t>
  </si>
  <si>
    <t>26790</t>
  </si>
  <si>
    <t>Прочая закупкаа товров, работ и услуг</t>
  </si>
  <si>
    <t>Иные выплаты населению</t>
  </si>
  <si>
    <t>Материальное поощрение старост и территориального общественного самоуправления(средства ТО)</t>
  </si>
  <si>
    <t>S0530</t>
  </si>
  <si>
    <t>Мероприятие 2 "Содержание имущества, расположенного на территории  муниципального образования Лазаревское"</t>
  </si>
  <si>
    <t>Иные бюджетные ассигнования</t>
  </si>
  <si>
    <t>Непрограммное мероприятие "Обеспечение функционирования Администрации  МО"</t>
  </si>
  <si>
    <t>Расходы в рамках непрограммного направления деятельности "Представительские расходы"</t>
  </si>
  <si>
    <t>28820</t>
  </si>
  <si>
    <t>Расходы в рамках непрограммного направления деятельности</t>
  </si>
  <si>
    <t>28860</t>
  </si>
  <si>
    <t>Закупка товаров, работ и услуг для государственных (муниципальных) нужд (Опубликование НПА)</t>
  </si>
  <si>
    <t>Расходы в рамках непрограммного направления деятельности "Обслуживание бесхозяйного имущества, расположенного на территории МО Лазаревское "</t>
  </si>
  <si>
    <t xml:space="preserve">Уплата иных платежей </t>
  </si>
  <si>
    <t>Услуги по борьбе с коронавирусной инфекцией</t>
  </si>
  <si>
    <t>180</t>
  </si>
  <si>
    <t>Закупки товаров, работ и услуг</t>
  </si>
  <si>
    <t>42020</t>
  </si>
  <si>
    <t>Межбюджетные трансферты из бюджета МО Щекинский район в бюджеты поселений</t>
  </si>
  <si>
    <t>Профилактика терроризма и экстремизма,а также  ликвидация последствий проявления экстремизма и терроризма в границах поселений</t>
  </si>
  <si>
    <t>84020</t>
  </si>
  <si>
    <t>Проведение конкурсов в муниципальном образовании Лазаревское</t>
  </si>
  <si>
    <t>99</t>
  </si>
  <si>
    <t xml:space="preserve">Расходы на проведение конкурсов "Активный сельский староста" , "Активный руководитель ТОС" </t>
  </si>
  <si>
    <t>900</t>
  </si>
  <si>
    <t>Расходы на проведение конкурсов "Активный сельский староста", "Активный руководитель территориального общественного самоуправления"( средства МО)</t>
  </si>
  <si>
    <t>М1261</t>
  </si>
  <si>
    <t>Премии и гранты</t>
  </si>
  <si>
    <t>M1261</t>
  </si>
  <si>
    <t>Расходы на проведение конкурсов "Активный сельский староста", "Активный руководитель территориального общественного самоуправления"( средства ТО)</t>
  </si>
  <si>
    <t>81260</t>
  </si>
  <si>
    <t>Национальная оборона</t>
  </si>
  <si>
    <t>Мобилизационная и вневойсковая подготовка</t>
  </si>
  <si>
    <t>Непрограммные расходы</t>
  </si>
  <si>
    <t>000</t>
  </si>
  <si>
    <t>Иные непрограммные мероприятия</t>
  </si>
  <si>
    <t>Осуществление первичного воинского учета на территориях, где отсутствуют военные комиссариаты по иным непрограммным мероприятиям в рамках непрограммных расходов</t>
  </si>
  <si>
    <t>51180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</si>
  <si>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в рамках непрограммного направления деятельности "Осуществление первичного воинского учета на территориях, где отсутствуют военные комиссариаты по иным непрограммным мероприятиям в рамках непрограммных расходов"</t>
  </si>
  <si>
    <t>Национальная безопасность и правоохранительная деятельность</t>
  </si>
  <si>
    <t>Обеспечение пожарной безопасности</t>
  </si>
  <si>
    <t>10</t>
  </si>
  <si>
    <t xml:space="preserve"> Муниципальная программа "Защита населения и территорий от чрезвычайных ситуаций, обеспечение пожарной безопасности и безопасности людей на водных объектах"</t>
  </si>
  <si>
    <t>Подпрограмма "Обеспечение выполнения мероприятий по пожарной безопасности в муниципальном образовании Лазаревское Щекинского района</t>
  </si>
  <si>
    <t>Мероприятие 1 "Окашивание сорной растительности на территории МО Лазаревское"</t>
  </si>
  <si>
    <t>29090</t>
  </si>
  <si>
    <t>Мероприятие 2 "Установка АПИ в местах проживания малоимущих многодетных семей и семей, находящихся в социально опасном положении"</t>
  </si>
  <si>
    <t>29091</t>
  </si>
  <si>
    <t>Мероприятие 2 "Проведение минерализованной полосы в населенных пунктах МО Лазаревское"</t>
  </si>
  <si>
    <t>Мероприятие 3 " Ремонт пожарных гидрантов"</t>
  </si>
  <si>
    <t>29092</t>
  </si>
  <si>
    <t>Национальная экономика</t>
  </si>
  <si>
    <t xml:space="preserve">Реализация мероприятий по применению информационных технологий </t>
  </si>
  <si>
    <t>80450</t>
  </si>
  <si>
    <t>Другие вопросы  в области национальной экономики</t>
  </si>
  <si>
    <t>12</t>
  </si>
  <si>
    <t>Муниципальная программа "Развитие субъектов малого и среднего предпринимательства на территории МО Лазаревское"</t>
  </si>
  <si>
    <t>Мероприятия по поддержке субъектов малого и среднего предпринимательства в рамках муниципальной программы "Развитие субъектов малого и среднего предпринимательства на территории МО Лазаревское "</t>
  </si>
  <si>
    <t>29970</t>
  </si>
  <si>
    <t>Жилищно-коммунальное хозяйство</t>
  </si>
  <si>
    <t>05</t>
  </si>
  <si>
    <t>Жилищное хозяйство</t>
  </si>
  <si>
    <t>Обеспечение проживающих в поселении и нуждающихся в жилых помещениях малоимущих граждан жилыми помещениями,  создание условий для жилищного строительства, а также иных полномочий органов местного самоуправления в соответствии с жилищым законодательством, за исключением осуществления муниципального жилищного контроля и реализации проектов в рамках государственных программ.</t>
  </si>
  <si>
    <t>84380</t>
  </si>
  <si>
    <t>Благоустройство</t>
  </si>
  <si>
    <t>Муниципальная программа муниципального образования Лазаревское Щекинский район "Социальная поддержка населения в муниципальном образовании Щекинский район"</t>
  </si>
  <si>
    <t>Подпрограмма 1 "Создание доступной городской среды для населения МО Лазаревское"</t>
  </si>
  <si>
    <t>Мероприятие "Формирование доступной городской среды для населения МО Лазаревское".</t>
  </si>
  <si>
    <t>26860</t>
  </si>
  <si>
    <t>Благоустройство  дворовых территорий многоквартирных домов</t>
  </si>
  <si>
    <t>Мероприятие "Формирование доступной городской среды для населения МО Лазаревское".Средства населения</t>
  </si>
  <si>
    <t>36860</t>
  </si>
  <si>
    <t>Муниципальная программа МОЛазаревское "Развитие благоустройства на территории  муниципального образования Лазаревское Щекинского района"</t>
  </si>
  <si>
    <t>Подпрограмма 1 "Оплата потребленной э/энергии на уличное освещение муниципального образования  Лазаревское  Щекинского  района " муниципальной программы "Развитие благоустройства на территории  муниципального образования Лазаревское Щекинского района</t>
  </si>
  <si>
    <t>«Оплата потребленной э/энергии на уличное освещение"</t>
  </si>
  <si>
    <t>29190</t>
  </si>
  <si>
    <t>Подпрограмма 2 «Содержание и техническое обслуживание уличного освещения  муниципального образования Лазаревское Щекинского района»</t>
  </si>
  <si>
    <t xml:space="preserve">Мерроприятие 1 «Содержание и техническое обслуживание уличного освещения  муниципального образования Лазаревское Щекинского района» </t>
  </si>
  <si>
    <t>29200</t>
  </si>
  <si>
    <t>Мерроприятие 2 "Организация уличного освещения в рамках подпрограммы "Содержание и техническое обслуживание уличного освещения  муниципального образования  Лазаревское  Щекинского  района "  муниципальной программы "Развитие благоустройства на территории  муниципального образования Лазаревское Щекинского района</t>
  </si>
  <si>
    <t>29201</t>
  </si>
  <si>
    <t>Подпрограмма 3  "Благоустройство и озеленение территории муниципального образования Лазаревское Щекинского района, использования и охраны  лесов, расположенных в границах муниципального образования» муниципальной программы "Развитие благоустройства на территории  муниципального образования Лазаревское Щекинского района"</t>
  </si>
  <si>
    <t>Мерроприятие 1 "Спиливание деревьев в рамках подпрограммы "Благоустройство и озеленение территории муниципального образования Лазаревское Щекинского района, использование и охрана  лесов, расположенных в границах муниципального образования» муниципальной программы "Развитие благоустройства на территории  муниципального образования Лазаревское Щекинского района"</t>
  </si>
  <si>
    <t>29210</t>
  </si>
  <si>
    <t>Мерроприятие 2 "Озеленение населенных пунктов территории МО Лазаревское" в рамках подпрограммы "Благоустройство и озеленение территории муниципального образования Лазаревское Щекинского района, использования и охраны  лесов, расположенных в границах муниципального образования» муниципальной программы "Развитие благоустройства на территории  муниципального образования Лазаревское Щекинского района"</t>
  </si>
  <si>
    <t>29220</t>
  </si>
  <si>
    <t>Подпрограмма 4 «Организация вывоза бытовых отходов и мусора в муниципальном образовании Лазаревское Щёкинского района»</t>
  </si>
  <si>
    <t>300</t>
  </si>
  <si>
    <t>Мерроприятие 1. "Уборка несанкционированных свалок" в рамках подпрограммы "Организация вывоза бытовых отходов и мусора  в муниципальном образовании Лазаревское Щекинского района"  муниципальной программы "Развитие благоустройства на территории  муниципального образования Лазаревское Щекинского района"</t>
  </si>
  <si>
    <t>29360</t>
  </si>
  <si>
    <t>Подпрограмма 5 "Прочее благоустройство территории МО Лазаревское"</t>
  </si>
  <si>
    <t>400</t>
  </si>
  <si>
    <t>Прочее благоустройство территории МО Лазаревское</t>
  </si>
  <si>
    <t>29370</t>
  </si>
  <si>
    <t>84040</t>
  </si>
  <si>
    <t>Организация ритульных услуг и содержание мест захоронения</t>
  </si>
  <si>
    <t>Межбюджетные трансферты на защиту населения и территории от чрезвычайных ситуаций природного характера, пожарная безопасность (ликвидация несанкционированных свалок)</t>
  </si>
  <si>
    <t>500</t>
  </si>
  <si>
    <t>20300</t>
  </si>
  <si>
    <t xml:space="preserve">Муниципальная программа  «Энергосбережение и повышение энергетической эффективности в муниципальном образовании Лазаревское Щекинского района» </t>
  </si>
  <si>
    <t xml:space="preserve">Подпрограмма « Энергоэффективность уличного освещения в муниципальном образовании Лазаревское Щекинского района»  </t>
  </si>
  <si>
    <t xml:space="preserve">Мероприятия по приобретению энергосберегающих ламп с поверкой и заменой в рамках подпрограммы «Энергоэффективность уличного освещения в муниципальном образовании Лазаревское Щекинского района» муниципальной программы «Энергосбережение и повышение энергетической эффективности в муниципальном образовании Лазаревское Щекинского района» </t>
  </si>
  <si>
    <t>29390</t>
  </si>
  <si>
    <t>Иные закупки товаров, работ и услуг для государственных (муниципальных) нужд</t>
  </si>
  <si>
    <t>Образование</t>
  </si>
  <si>
    <t>Профессиональная подготовка, переподготовка и повышение квалификации</t>
  </si>
  <si>
    <t>Муниципальная  программа «Профессиональная подготовка, переподготовка, повышение квалификации муниципальных служащих администрации муниципального образования Лазаревское Щекинского района»</t>
  </si>
  <si>
    <t>Повышение квалификации  в рамках непрограммного мероприятия "Обеспечение функционирования Администрации МО</t>
  </si>
  <si>
    <t>29440</t>
  </si>
  <si>
    <t>КУЛЬТУРА И КИНЕМАТОГРАФИЯ</t>
  </si>
  <si>
    <t>08</t>
  </si>
  <si>
    <t>Культура</t>
  </si>
  <si>
    <t>Муниципальная программа"Развитие культуры на территории муниципального образования Лазаревское Щекинского района"</t>
  </si>
  <si>
    <t>Подпрограмма "Сохранение самодеятельности творчества культурно-досуговой и просветительной деятельности"</t>
  </si>
  <si>
    <t xml:space="preserve">Расходы на обеспечение деятельности муниципальных учреждений </t>
  </si>
  <si>
    <t>00590</t>
  </si>
  <si>
    <t>Расходы на выплаты персоналу в целях обеспечения выполнения функций казенными учреждениями</t>
  </si>
  <si>
    <t>Закупка товаров, работ и услуг для казенных учреждений</t>
  </si>
  <si>
    <t>«Уплата налогов, сборов и иных платежей»</t>
  </si>
  <si>
    <t>Подпрограмма  «Работа с населением в муниципальном образовании  Лазаревское»</t>
  </si>
  <si>
    <t>Закупка товаров, работ и услуг</t>
  </si>
  <si>
    <t>Муниципальная программа «Энергосбережение и повышение энергетической эффективности в муниципальном образовании Лазаревское»</t>
  </si>
  <si>
    <t>Подпрограмма «Энергоэффективность в учреждениях, подведомственных администрации МО Лазаревское Щекинского района»</t>
  </si>
  <si>
    <t>Закупка товаров, работ и услуг для государственных (муниципальных) нужд в рамках подпрограммы "Энергосбережение в системе подведомственых учреждений МО Лазаревское "Щекинского района"</t>
  </si>
  <si>
    <t>Субсидии на реализацию подпрограммы "Сохранение и развитие традиционной народной культуры, промыслов и ремесел" государственной программы Тульской области "Развитие культуры  и туризма Тульской области"</t>
  </si>
  <si>
    <t>80890</t>
  </si>
  <si>
    <t>Оплата труда и страховые взносы</t>
  </si>
  <si>
    <t>Оплата труда и начисления на выплаты по оплате труда</t>
  </si>
  <si>
    <t>Осуществление части полномочий по сохранению использованию и популяризации объектов культурного наследия (памятников истории и культуры), находящихся в собственности поселения. Охране объектов культурного наследия (памятников истории и культуры) местного (муниципального) значения, расположенных на территории поселения</t>
  </si>
  <si>
    <t>84060</t>
  </si>
  <si>
    <t>Межбюджетные трансферты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t>
  </si>
  <si>
    <t>Расходы по переданным полномочиям на создание условий для организации досуга и обеспечения житилей поселения услугами организации культуры по непрграммным мероприятиям "Межбюджетные трансферты бюджету муниципального района из бюджету МО Лазаревское на осуществление части полномочий"</t>
  </si>
  <si>
    <t>85370</t>
  </si>
  <si>
    <t>Социальная политика</t>
  </si>
  <si>
    <t xml:space="preserve"> "Пенсионное обеспечение" подлежат отражению расходы, предусмотренные нормативными правовыми актами Российской Федерации и связанные с выплатой денежных пособий, таких как все виды пенсий, различным категориям лиц, выплаты нетрудоспособным членам семьи, дополнительное материальное обеспечение ветеранов ядерно-оружейного комплекса, другие выплаты, установленные пенсионным законодательством Российской Федерации</t>
  </si>
  <si>
    <t>Доплата к пенсии муниципальным служащим в рамках непрограммного направления деятельности социальная поддержка МО Лазаревское</t>
  </si>
  <si>
    <t>96</t>
  </si>
  <si>
    <t>28870</t>
  </si>
  <si>
    <t>Иные пенсии, социальные доплаты к пенсиям</t>
  </si>
  <si>
    <t>310</t>
  </si>
  <si>
    <t>ФИЗИЧЕСКАЯ КУЛЬТУРА И СПОРТ</t>
  </si>
  <si>
    <t>00</t>
  </si>
  <si>
    <t>Другие вопросы в области физической культуры и спорта</t>
  </si>
  <si>
    <t>Муниципальная целевая программа "Обеспечение условий для развития на территории МО Лазаревское  физической культуры и массового  спорта"</t>
  </si>
  <si>
    <t>09</t>
  </si>
  <si>
    <t>29230</t>
  </si>
  <si>
    <t>Закупка товаров, работ и услуг для государственных (муниципальных) нужд  в рамках программы</t>
  </si>
  <si>
    <t>Условно-утвержденные расходы</t>
  </si>
  <si>
    <t>ВСЕГО:</t>
  </si>
  <si>
    <t>2,5 и 5 без целевых</t>
  </si>
  <si>
    <t>Приложение № 2</t>
  </si>
  <si>
    <t xml:space="preserve">к  решению № от г.  Собрания депутатов МО Лазаревское "О внесении изменений и дополнений в решение Собрания депутатов муниципального образования Лазаревское от 15 декабря 2023 года № 7-19 "О бюджете муниципального образования Лазаревское Щекинского района на 2024 год и плановый период 2025 и 2026 годов""  </t>
  </si>
  <si>
    <t>+430,1</t>
  </si>
  <si>
    <t>+290,2</t>
  </si>
  <si>
    <t>+100</t>
  </si>
  <si>
    <t>+200</t>
  </si>
  <si>
    <t>+2000</t>
  </si>
  <si>
    <t>Ведомственная структура расходов на 2024 год и плановый период 2025-2026гг.</t>
  </si>
  <si>
    <t>Приложение № 5</t>
  </si>
  <si>
    <t>№ п/п</t>
  </si>
  <si>
    <t>ГРБС</t>
  </si>
  <si>
    <t>+1097,4</t>
  </si>
  <si>
    <t>Приложение №6</t>
  </si>
  <si>
    <t xml:space="preserve">к  решению №7-19   от 15.12.2023г. Собрания депутатов МО Лазаревское "О бюджете  муниципального образования Лазаревское Щекинского района на 2024 год и плановый период 2025 и 2026 </t>
  </si>
  <si>
    <t>Перечень  и объем бюджетных ассигнований на реализацию муниципальных  программ   по разделам, подразделам, целевым статьям и видам расходов классификации расходов бюджетов Российской Федерации, предусмотренных к финансированию  из бюджета МО Лазаревское   в 2024 году и плановый период 2025-2026 гг.</t>
  </si>
  <si>
    <t>тыс. рублей</t>
  </si>
  <si>
    <t>Наименование программ</t>
  </si>
  <si>
    <t>Целевая статья</t>
  </si>
  <si>
    <t>Группа,подгруппа вида расходов</t>
  </si>
  <si>
    <t>Раздел</t>
  </si>
  <si>
    <t>Подраздел</t>
  </si>
  <si>
    <t>2024 год, тыс.руб.</t>
  </si>
  <si>
    <t>2025 год, тыс.руб.</t>
  </si>
  <si>
    <t>2026 год, тыс.руб.</t>
  </si>
  <si>
    <t>Муниципальная программа МО Лазаревское  "Информационное общество в МОЛазаревское Щекинского района"</t>
  </si>
  <si>
    <t>Мероприятие «Инвентаризация и постановка на учет бесхозяйного имущества» муниципальной программы «Управление муниципальным имуществом, земельными ресурсами и казной в МО Лазаревское"</t>
  </si>
  <si>
    <t xml:space="preserve">Мероприятие "Содержание имущества, расположенного на территории муниципального образования Лазаревское" </t>
  </si>
  <si>
    <t>Подпрограмма "Обеспечение выполнения мероприятий по пожарной безопасности в муниципальном образовании Лазаревское Щекинского района"</t>
  </si>
  <si>
    <t>Мероприятие 1  "Окашивание сорной растительности на территории МО"</t>
  </si>
  <si>
    <t>Мероприятие 2 "Установка пожарных гидрантов на территории МО Лазаревское"</t>
  </si>
  <si>
    <t>Установка пожарных гидрантов</t>
  </si>
  <si>
    <t>Закупка товаров,работ и услуг для государственных (муниципальных) нужд</t>
  </si>
  <si>
    <t>Мероприятие 2  "Установка АПИ в местах проживания малоимущих многодетных семей и семей, находящихся в социально-опасном положениии."</t>
  </si>
  <si>
    <t>Мероприятия по поддержке субъектов малого и среднего предпринимательства в рамках муниципальной программы "Развитие субъектов малого и среднего предпринимательства на территории МО Лазаревское"</t>
  </si>
  <si>
    <t>S6860</t>
  </si>
  <si>
    <t>Муниципальная программа МО Лазаревское "Развитие благоустройства на территории  муниципального образования Лазаревское Щекинского района"</t>
  </si>
  <si>
    <t>Подпрограмма 1 "Оплата потребленной э/энергии на уличное освещение  муниципального образования  Лазаревское  Щекинского  района " муниципальной программы "Развитие благоустройства на территории  муниципального образования Лазаревское Щекинского района</t>
  </si>
  <si>
    <t>«Оплата потребленной э/энергии на уличное освещение "</t>
  </si>
  <si>
    <t>Подпрограмма 2«Содержание и техническое обслуживание уличного освещения  муниципального образования Лазаревское Щекинского района на »</t>
  </si>
  <si>
    <t xml:space="preserve">Мерроприятие 1 «Содержание и техническое обслуживание уличного освещения  муниципального образования Лазаревское Щекинского района » </t>
  </si>
  <si>
    <t>Мерроприятие 2 "Ремонт уличного освещения в рамках подпрограммы "Содержание и техническое обслуживание уличного освещения  муниципального образования  Лазаревское  Щекинского  района " муниципальной программы "Развитие благоустройства на территории  муниципального образования Лазаревское Щекинского района</t>
  </si>
  <si>
    <t>Подпрограмма 3  "Благоустройство и озеленение территории муниципального образования Лазаревское Щекинского района, использования и охраны  лесов, расположенных в границах муниципального образования » муниципальной программы "Развитие благоустройства на территории  муниципального образования Лазаревское Щекинского района"</t>
  </si>
  <si>
    <t>Мерроприятие 1 "Спиливание деревьев в рамках подпрограммы "Благоустройство и озеленение территории муниципального образования Лазаревское Щекинского района, использования и охраны  лесов, расположенных в границах муниципального образования » муниципальной программы "Развитие благоустройства на территории  муниципального образования Лазаревское Щекинского района"</t>
  </si>
  <si>
    <t>Подпрограмма 4 «Организация вывоза бытовых отходов и мусора в муниципальном образовании Лазаревское Щёкинского района"</t>
  </si>
  <si>
    <t>Мерроприятие 1. "Уборка несанкционированных свалок в рамках подпрограммы "Организация вывоза бытовых отходов и мусора  в муниципальном образовании Лазаревское Щекинского района"  муниципальной программы "Развитие благоустройства на территории  муниципального образования Лазаревское Щекинского района"</t>
  </si>
  <si>
    <t>Подпрограмма 5  "Прочее благоустройство территории МО Лазаревское"</t>
  </si>
  <si>
    <t>Приложение № 3</t>
  </si>
  <si>
    <t xml:space="preserve">Приложение №4 </t>
  </si>
  <si>
    <t xml:space="preserve">к  решению № от  г.  Собрания депутатов МО Лазаревское "О внесении изменений и дополнений в решение Собрания депутатов муниципального образования Лазаревское от 15 декабря 2023 года № 7-19 "О бюджете муниципального образования Лазаревское Щекинского района на 2024 год и плановый период 2025 и 2026 годов""  </t>
  </si>
  <si>
    <t>Приложение №9</t>
  </si>
  <si>
    <t>к решению №7-19   от 15.12.2023 г. Собрания депутатов МО Лазаревское "О бюджете  муниципального образования Лазаревское Щекинского района на 2024 год и плановый период 2025 и 2026 годов"</t>
  </si>
  <si>
    <t>Источники финансирования дефицита бюджета муниципального образования Лазаревское на 2024 год и плановый период 2025-2026гг.</t>
  </si>
  <si>
    <t xml:space="preserve">Наименование </t>
  </si>
  <si>
    <t>Сумма на 2024г.</t>
  </si>
  <si>
    <t>Сумма на 2025 год</t>
  </si>
  <si>
    <t>Сумма на 2026 год</t>
  </si>
  <si>
    <t>ИСТОЧНИКИ ВНУТРЕННЕГО ФИНАНСИРОВАНИЯ ДЕФИЦИТОВ БЮДЖЕТОВ</t>
  </si>
  <si>
    <t>000 01 02 00 00 00 0000 000</t>
  </si>
  <si>
    <t>Кредиты кредитных организаций в валюте Российской Федерации</t>
  </si>
  <si>
    <t>000 01 02 00 00 00 0000 700</t>
  </si>
  <si>
    <t>Получение кредитов от кредитных организаций  в валюте Российской Федерации</t>
  </si>
  <si>
    <t>000 01 02 00 00 10 0000 710</t>
  </si>
  <si>
    <t>Получение кредитов от кредитных организаций бюджетом поселений в валюте Российской Федерации</t>
  </si>
  <si>
    <t>000 01 02 00 00 00 0000 800</t>
  </si>
  <si>
    <t>Погашение кредитов, предоставленных кредитными организациями в валюте Российской Федерации</t>
  </si>
  <si>
    <t>000 01 02 00 00 10 0000 810</t>
  </si>
  <si>
    <t>погашение бюджетом  поселения кредитов от кредитных организаций в валюте Российской Федерации</t>
  </si>
  <si>
    <t>000 01 05 00 00 00 0000 000</t>
  </si>
  <si>
    <t>Изменение остатков  средств на счетах по учету средств бюджетов</t>
  </si>
  <si>
    <t>000 01 05 00 00 00 0000 500</t>
  </si>
  <si>
    <t>Увеличение остатков средств бюджетов</t>
  </si>
  <si>
    <t>000 01 05 02 00 00 0000 500</t>
  </si>
  <si>
    <t>Увеличение прочих остатков средств бюджетов</t>
  </si>
  <si>
    <t>000 01 05 02 01 00 0000 510</t>
  </si>
  <si>
    <t>Увеличение прочих остатков денежных средств бюджетов</t>
  </si>
  <si>
    <t>000 01 05 02 01 10 0000 510</t>
  </si>
  <si>
    <t>Увеличение прочих остатков денежных средств местных бюджетов</t>
  </si>
  <si>
    <t>000 01 05 00 00 00 0000 600</t>
  </si>
  <si>
    <t>Уменьшение остатков средств бюджетов</t>
  </si>
  <si>
    <t>000 01 05 02 00 00 0000 600</t>
  </si>
  <si>
    <t>Уменьшение прочих остатков средств бюджетов</t>
  </si>
  <si>
    <t>000 01 05 02 01 00 0000 610</t>
  </si>
  <si>
    <t>Уменьшение прочих остатков денежных средств бюджетов</t>
  </si>
  <si>
    <t>000 01 05 02 01 10 0000 610</t>
  </si>
  <si>
    <t>Уменьшение прочих остатков денежных средств местных бюджетов</t>
  </si>
  <si>
    <t>Итого источников внутреннего финансирования</t>
  </si>
  <si>
    <t>Приложение №5</t>
  </si>
  <si>
    <t>к проекту решения №  от  Собрания депутатов МО Лазаревское</t>
  </si>
  <si>
    <t>Иные межбюджетные трансферты , бюджетам муниципальных образований поселений на поддержку мер позащите населения и территории от чрезвычайных ситуаций природного характера, пожарная безопасность</t>
  </si>
  <si>
    <t>+547</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</si>
  <si>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</si>
  <si>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000 10102020010000110</t>
  </si>
  <si>
    <t>+5,4</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</si>
  <si>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</si>
  <si>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000 10102030010000110</t>
  </si>
  <si>
    <t>+48,9</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</si>
  <si>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</si>
  <si>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000 10102080011000110</t>
  </si>
  <si>
    <t>+57</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</si>
  <si>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</si>
  <si>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000 10102130011000110</t>
  </si>
  <si>
    <t>+41</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</si>
  <si>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</si>
  <si>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000 10102140011000110</t>
  </si>
  <si>
    <t>+250,7</t>
  </si>
  <si>
    <t>+63,7</t>
  </si>
  <si>
    <t>+0,5</t>
  </si>
  <si>
    <t>+1014,2</t>
  </si>
  <si>
    <t>+138,4</t>
  </si>
  <si>
    <t>-108,5</t>
  </si>
  <si>
    <t>-222,9</t>
  </si>
  <si>
    <t>-119,8</t>
  </si>
  <si>
    <t>+278,9</t>
  </si>
  <si>
    <t>+572</t>
  </si>
  <si>
    <t>-1,2</t>
  </si>
  <si>
    <t>+476,8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</si>
</sst>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
    <numFmt numFmtId="165" formatCode="_-* #,##0.00_р_._-;\-* #,##0.00_р_._-;_-* &quot;-&quot;??_р_._-;_-@_-"/>
    <numFmt numFmtId="166" formatCode="#,##0.0"/>
    <numFmt numFmtId="167" formatCode="_-* #,##0_р_._-;\-* #,##0_р_._-;_-* &quot;-&quot;_р_._-;_-@_-"/>
    <numFmt numFmtId="168" formatCode="[$-F400]h:mm:ss\ AM/PM"/>
    <numFmt numFmtId="169" formatCode="#,##0.0_р_.;[Red]\-#,##0.0_р_."/>
    <numFmt numFmtId="170" formatCode="_-* #,##0.0_р_._-;\-* #,##0.0_р_._-;_-* &quot;-&quot;_р_._-;_-@_-"/>
  </numFmts>
  <fonts count="37" x14ac:knownFonts="1">
    <font>
      <sz val="10"/>
      <name val="Arial"/>
      <family val="3"/>
      <charset val="204"/>
    </font>
    <font>
      <b/>
      <sz val="12"/>
      <name val="Arial Cyr"/>
      <charset val="204"/>
    </font>
    <font>
      <sz val="10"/>
      <name val="Times New Roman Cyr"/>
      <family val="1"/>
      <charset val="204"/>
    </font>
    <font>
      <b/>
      <sz val="9"/>
      <name val="Times New Roman"/>
      <family val="1"/>
      <charset val="204"/>
    </font>
    <font>
      <sz val="9"/>
      <name val="Times New Roman"/>
      <family val="1"/>
      <charset val="204"/>
    </font>
    <font>
      <vertAlign val="superscript"/>
      <sz val="9"/>
      <name val="Times New Roman"/>
      <family val="1"/>
      <charset val="204"/>
    </font>
    <font>
      <sz val="9"/>
      <color rgb="FF000000"/>
      <name val="Times New Roman"/>
      <family val="1"/>
      <charset val="204"/>
    </font>
    <font>
      <b/>
      <sz val="9"/>
      <color rgb="FF000000"/>
      <name val="Times New Roman"/>
      <family val="1"/>
      <charset val="204"/>
    </font>
    <font>
      <b/>
      <sz val="9"/>
      <color theme="1"/>
      <name val="Arial Cyr"/>
      <charset val="204"/>
    </font>
    <font>
      <sz val="9"/>
      <color theme="1"/>
      <name val="Arial Cyr"/>
      <charset val="204"/>
    </font>
    <font>
      <b/>
      <sz val="9"/>
      <name val="Arial Cyr"/>
      <charset val="204"/>
    </font>
    <font>
      <sz val="9"/>
      <name val="Arial Cyr"/>
      <charset val="204"/>
    </font>
    <font>
      <i/>
      <sz val="9"/>
      <name val="Times New Roman"/>
      <family val="1"/>
      <charset val="204"/>
    </font>
    <font>
      <i/>
      <sz val="9"/>
      <color rgb="FF000000"/>
      <name val="Times New Roman"/>
      <family val="1"/>
      <charset val="204"/>
    </font>
    <font>
      <sz val="10"/>
      <name val="Arial Cyr"/>
      <charset val="204"/>
    </font>
    <font>
      <sz val="9"/>
      <color theme="1"/>
      <name val="Times New Roman"/>
      <family val="1"/>
      <charset val="204"/>
    </font>
    <font>
      <sz val="10"/>
      <color rgb="FFFF0000"/>
      <name val="Arial"/>
      <family val="3"/>
      <charset val="204"/>
    </font>
    <font>
      <sz val="10"/>
      <name val="Times New Roman"/>
      <family val="1"/>
      <charset val="204"/>
    </font>
    <font>
      <sz val="10"/>
      <name val="Arial"/>
      <family val="3"/>
      <charset val="204"/>
    </font>
    <font>
      <sz val="8"/>
      <name val="Arial"/>
      <family val="3"/>
      <charset val="204"/>
    </font>
    <font>
      <sz val="8"/>
      <name val="Times New Roman"/>
      <family val="1"/>
      <charset val="204"/>
    </font>
    <font>
      <b/>
      <sz val="10"/>
      <name val="Times New Roman"/>
      <family val="1"/>
      <charset val="204"/>
    </font>
    <font>
      <b/>
      <sz val="8"/>
      <name val="Times New Roman"/>
      <family val="1"/>
      <charset val="204"/>
    </font>
    <font>
      <b/>
      <sz val="10"/>
      <color indexed="8"/>
      <name val="Times New Roman"/>
      <family val="1"/>
      <charset val="204"/>
    </font>
    <font>
      <sz val="10"/>
      <name val="Arial"/>
      <family val="2"/>
      <charset val="204"/>
    </font>
    <font>
      <sz val="10"/>
      <color indexed="8"/>
      <name val="Times New Roman"/>
      <family val="1"/>
      <charset val="204"/>
    </font>
    <font>
      <b/>
      <sz val="10"/>
      <name val="Arial"/>
      <family val="3"/>
      <charset val="204"/>
    </font>
    <font>
      <b/>
      <sz val="8"/>
      <name val="Arial"/>
      <family val="3"/>
      <charset val="204"/>
    </font>
    <font>
      <b/>
      <sz val="10"/>
      <color indexed="12"/>
      <name val="Times New Roman"/>
      <family val="1"/>
      <charset val="204"/>
    </font>
    <font>
      <sz val="10"/>
      <color indexed="12"/>
      <name val="Times New Roman"/>
      <family val="1"/>
      <charset val="204"/>
    </font>
    <font>
      <sz val="10"/>
      <color theme="1"/>
      <name val="Times New Roman"/>
      <family val="1"/>
      <charset val="204"/>
    </font>
    <font>
      <b/>
      <sz val="10"/>
      <name val="Arial"/>
      <family val="2"/>
      <charset val="204"/>
    </font>
    <font>
      <b/>
      <sz val="14"/>
      <color indexed="8"/>
      <name val="Times New Roman"/>
      <family val="1"/>
      <charset val="204"/>
    </font>
    <font>
      <sz val="12"/>
      <color indexed="8"/>
      <name val="Times New Roman"/>
      <family val="1"/>
      <charset val="204"/>
    </font>
    <font>
      <b/>
      <sz val="9"/>
      <color indexed="8"/>
      <name val="Times New Roman"/>
      <family val="1"/>
      <charset val="204"/>
    </font>
    <font>
      <i/>
      <sz val="10"/>
      <color indexed="8"/>
      <name val="Times New Roman"/>
      <family val="1"/>
      <charset val="204"/>
    </font>
    <font>
      <b/>
      <sz val="12"/>
      <color indexed="8"/>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indexed="9"/>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bottom/>
      <diagonal/>
    </border>
    <border>
      <left/>
      <right style="thin">
        <color indexed="8"/>
      </right>
      <top/>
      <bottom/>
      <diagonal/>
    </border>
  </borders>
  <cellStyleXfs count="6">
    <xf numFmtId="0" fontId="0" fillId="0" borderId="0"/>
    <xf numFmtId="165" fontId="14" fillId="0" borderId="0" applyFont="0" applyFill="0" applyBorder="0" applyAlignment="0" applyProtection="0"/>
    <xf numFmtId="167" fontId="14" fillId="0" borderId="0" applyFont="0" applyFill="0" applyBorder="0" applyAlignment="0" applyProtection="0"/>
    <xf numFmtId="0" fontId="18" fillId="0" borderId="0"/>
    <xf numFmtId="0" fontId="24" fillId="0" borderId="0"/>
    <xf numFmtId="0" fontId="24" fillId="0" borderId="0"/>
  </cellStyleXfs>
  <cellXfs count="350">
    <xf numFmtId="0" fontId="0" fillId="0" borderId="0" xfId="0"/>
    <xf numFmtId="0" fontId="0" fillId="0" borderId="0" xfId="0" applyAlignment="1">
      <alignment horizontal="right"/>
    </xf>
    <xf numFmtId="0" fontId="2" fillId="0" borderId="0" xfId="0" applyNumberFormat="1" applyFont="1" applyFill="1" applyAlignment="1"/>
    <xf numFmtId="0" fontId="0" fillId="0" borderId="0" xfId="0" applyFill="1"/>
    <xf numFmtId="0" fontId="2" fillId="2" borderId="0" xfId="0" applyNumberFormat="1" applyFont="1" applyFill="1"/>
    <xf numFmtId="0" fontId="0" fillId="2" borderId="0" xfId="0" applyFill="1"/>
    <xf numFmtId="0"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wrapText="1"/>
    </xf>
    <xf numFmtId="0" fontId="3" fillId="2" borderId="2" xfId="0" applyFont="1" applyFill="1" applyBorder="1" applyAlignment="1">
      <alignment horizontal="center" wrapText="1"/>
    </xf>
    <xf numFmtId="0" fontId="3" fillId="3" borderId="1" xfId="0" applyFont="1" applyFill="1" applyBorder="1" applyAlignment="1">
      <alignment wrapText="1"/>
    </xf>
    <xf numFmtId="0" fontId="4" fillId="3" borderId="1" xfId="0" applyFont="1" applyFill="1" applyBorder="1" applyAlignment="1">
      <alignment wrapText="1"/>
    </xf>
    <xf numFmtId="0" fontId="4" fillId="2" borderId="1" xfId="0" applyFont="1" applyFill="1" applyBorder="1" applyAlignment="1">
      <alignment wrapText="1"/>
    </xf>
    <xf numFmtId="164" fontId="4" fillId="2" borderId="3" xfId="0" applyNumberFormat="1" applyFont="1" applyFill="1" applyBorder="1"/>
    <xf numFmtId="0" fontId="0" fillId="0" borderId="0" xfId="0" applyBorder="1"/>
    <xf numFmtId="0" fontId="4" fillId="2" borderId="1" xfId="0" applyFont="1" applyFill="1" applyBorder="1"/>
    <xf numFmtId="0" fontId="3" fillId="2" borderId="1" xfId="0" applyFont="1" applyFill="1" applyBorder="1" applyAlignment="1">
      <alignment wrapText="1"/>
    </xf>
    <xf numFmtId="0" fontId="6" fillId="2" borderId="1" xfId="0" applyFont="1" applyFill="1" applyBorder="1" applyAlignment="1">
      <alignment wrapText="1"/>
    </xf>
    <xf numFmtId="0" fontId="6" fillId="2"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7" fillId="3" borderId="1" xfId="0" applyFont="1" applyFill="1" applyBorder="1" applyAlignment="1">
      <alignment horizontal="left" wrapText="1"/>
    </xf>
    <xf numFmtId="0" fontId="3" fillId="3" borderId="1" xfId="0" applyFont="1" applyFill="1" applyBorder="1" applyAlignment="1">
      <alignment horizontal="left" wrapText="1"/>
    </xf>
    <xf numFmtId="0" fontId="4" fillId="2" borderId="1" xfId="0" applyFont="1" applyFill="1" applyBorder="1" applyAlignment="1">
      <alignment horizontal="left" wrapText="1"/>
    </xf>
    <xf numFmtId="0" fontId="3" fillId="2" borderId="1" xfId="0" applyNumberFormat="1" applyFont="1" applyFill="1" applyBorder="1" applyAlignment="1">
      <alignment horizontal="center"/>
    </xf>
    <xf numFmtId="0" fontId="3" fillId="2" borderId="1" xfId="0" applyNumberFormat="1" applyFont="1" applyFill="1" applyBorder="1" applyAlignment="1">
      <alignment horizontal="justify" wrapText="1"/>
    </xf>
    <xf numFmtId="0" fontId="3" fillId="3" borderId="1" xfId="0" applyNumberFormat="1" applyFont="1" applyFill="1" applyBorder="1" applyAlignment="1">
      <alignment horizontal="center"/>
    </xf>
    <xf numFmtId="0" fontId="3" fillId="3" borderId="1" xfId="0" applyNumberFormat="1" applyFont="1" applyFill="1" applyBorder="1" applyAlignment="1">
      <alignment horizontal="justify" wrapText="1"/>
    </xf>
    <xf numFmtId="0" fontId="12" fillId="2" borderId="1" xfId="0" applyNumberFormat="1" applyFont="1" applyFill="1" applyBorder="1" applyAlignment="1">
      <alignment horizontal="center"/>
    </xf>
    <xf numFmtId="0" fontId="4" fillId="3" borderId="1" xfId="0" applyFont="1" applyFill="1" applyBorder="1" applyAlignment="1">
      <alignment horizontal="left" vertical="top" wrapText="1"/>
    </xf>
    <xf numFmtId="164" fontId="4" fillId="2" borderId="4" xfId="0" applyNumberFormat="1" applyFont="1" applyFill="1" applyBorder="1"/>
    <xf numFmtId="0" fontId="4" fillId="2" borderId="1" xfId="0" applyNumberFormat="1" applyFont="1" applyFill="1" applyBorder="1" applyAlignment="1">
      <alignment horizontal="center"/>
    </xf>
    <xf numFmtId="0" fontId="4" fillId="2" borderId="1" xfId="0" applyNumberFormat="1" applyFont="1" applyFill="1" applyBorder="1" applyAlignment="1">
      <alignment horizontal="justify" wrapText="1"/>
    </xf>
    <xf numFmtId="2" fontId="4" fillId="2" borderId="4" xfId="0" applyNumberFormat="1" applyFont="1" applyFill="1" applyBorder="1"/>
    <xf numFmtId="2" fontId="0" fillId="0" borderId="0" xfId="0" applyNumberFormat="1"/>
    <xf numFmtId="0" fontId="4" fillId="2" borderId="1" xfId="0" applyNumberFormat="1" applyFont="1" applyFill="1" applyBorder="1" applyAlignment="1">
      <alignment horizontal="center" wrapText="1"/>
    </xf>
    <xf numFmtId="1" fontId="13" fillId="2" borderId="1" xfId="0" applyNumberFormat="1" applyFont="1" applyFill="1" applyBorder="1" applyAlignment="1">
      <alignment horizontal="left" vertical="center" wrapText="1"/>
    </xf>
    <xf numFmtId="0" fontId="4" fillId="2" borderId="1" xfId="1" applyNumberFormat="1" applyFont="1" applyFill="1" applyBorder="1" applyAlignment="1">
      <alignment horizontal="justify" wrapText="1"/>
    </xf>
    <xf numFmtId="0" fontId="15" fillId="2" borderId="1" xfId="0" applyFont="1" applyFill="1" applyBorder="1" applyAlignment="1">
      <alignment wrapText="1"/>
    </xf>
    <xf numFmtId="0" fontId="16" fillId="0" borderId="0" xfId="0" applyFont="1"/>
    <xf numFmtId="0" fontId="17" fillId="2" borderId="1" xfId="0" applyFont="1" applyFill="1" applyBorder="1"/>
    <xf numFmtId="0" fontId="3" fillId="2" borderId="5" xfId="0" applyNumberFormat="1" applyFont="1" applyFill="1" applyBorder="1" applyAlignment="1">
      <alignment horizontal="center" wrapText="1"/>
    </xf>
    <xf numFmtId="1" fontId="7" fillId="2" borderId="1" xfId="0" applyNumberFormat="1" applyFont="1" applyFill="1" applyBorder="1" applyAlignment="1">
      <alignment horizontal="left" vertical="center" wrapText="1"/>
    </xf>
    <xf numFmtId="0" fontId="4" fillId="2" borderId="5" xfId="0" applyNumberFormat="1" applyFont="1" applyFill="1" applyBorder="1" applyAlignment="1">
      <alignment horizontal="center" wrapText="1"/>
    </xf>
    <xf numFmtId="0" fontId="4" fillId="2" borderId="0" xfId="0" applyFont="1" applyFill="1" applyBorder="1"/>
    <xf numFmtId="0" fontId="3" fillId="2" borderId="6" xfId="0" applyNumberFormat="1" applyFont="1" applyFill="1" applyBorder="1" applyAlignment="1">
      <alignment horizontal="justify" wrapText="1"/>
    </xf>
    <xf numFmtId="0" fontId="4" fillId="2" borderId="6" xfId="0" applyFont="1" applyFill="1" applyBorder="1"/>
    <xf numFmtId="0" fontId="0" fillId="0" borderId="0" xfId="0" applyAlignment="1">
      <alignment horizontal="center"/>
    </xf>
    <xf numFmtId="49" fontId="0" fillId="0" borderId="0" xfId="0" applyNumberFormat="1"/>
    <xf numFmtId="1" fontId="6" fillId="2" borderId="1" xfId="0" applyNumberFormat="1" applyFont="1" applyFill="1" applyBorder="1" applyAlignment="1">
      <alignment horizontal="left" vertical="center" wrapText="1"/>
    </xf>
    <xf numFmtId="166" fontId="21" fillId="0" borderId="0" xfId="0" applyNumberFormat="1" applyFont="1" applyFill="1" applyBorder="1" applyAlignment="1">
      <alignment horizontal="center" vertical="center" wrapText="1"/>
    </xf>
    <xf numFmtId="49" fontId="21" fillId="0" borderId="0" xfId="0" applyNumberFormat="1" applyFont="1" applyFill="1" applyBorder="1" applyAlignment="1">
      <alignment horizontal="center" wrapText="1"/>
    </xf>
    <xf numFmtId="0" fontId="0" fillId="0" borderId="0" xfId="0" applyFont="1" applyFill="1"/>
    <xf numFmtId="0" fontId="19" fillId="0" borderId="0" xfId="0" applyFont="1" applyFill="1"/>
    <xf numFmtId="0" fontId="21" fillId="0" borderId="5" xfId="0" applyFont="1" applyFill="1" applyBorder="1" applyAlignment="1">
      <alignment horizontal="center" vertical="center"/>
    </xf>
    <xf numFmtId="0" fontId="21" fillId="0" borderId="4" xfId="0" applyFont="1" applyFill="1" applyBorder="1" applyAlignment="1">
      <alignment horizontal="center" vertical="center"/>
    </xf>
    <xf numFmtId="49" fontId="21" fillId="0" borderId="1" xfId="0" applyNumberFormat="1" applyFont="1" applyFill="1" applyBorder="1" applyAlignment="1">
      <alignment horizontal="center" textRotation="90" wrapText="1"/>
    </xf>
    <xf numFmtId="1" fontId="21" fillId="0" borderId="1" xfId="0" applyNumberFormat="1" applyFont="1" applyFill="1" applyBorder="1" applyAlignment="1">
      <alignment horizontal="center" vertical="center" wrapText="1"/>
    </xf>
    <xf numFmtId="49" fontId="21" fillId="0" borderId="1" xfId="0" applyNumberFormat="1" applyFont="1" applyFill="1" applyBorder="1" applyAlignment="1">
      <alignment horizontal="center" wrapText="1"/>
    </xf>
    <xf numFmtId="0" fontId="23" fillId="0" borderId="1" xfId="0" applyFont="1" applyFill="1" applyBorder="1" applyAlignment="1">
      <alignment horizontal="left" wrapText="1"/>
    </xf>
    <xf numFmtId="49" fontId="23" fillId="0" borderId="1" xfId="0" applyNumberFormat="1" applyFont="1" applyFill="1" applyBorder="1" applyAlignment="1">
      <alignment horizontal="center"/>
    </xf>
    <xf numFmtId="49" fontId="21" fillId="0" borderId="1" xfId="0" applyNumberFormat="1" applyFont="1" applyFill="1" applyBorder="1" applyAlignment="1">
      <alignment horizontal="center"/>
    </xf>
    <xf numFmtId="0" fontId="0" fillId="0" borderId="0" xfId="0" applyFont="1" applyFill="1" applyBorder="1"/>
    <xf numFmtId="0" fontId="19" fillId="0" borderId="0" xfId="0" applyFont="1" applyFill="1" applyBorder="1"/>
    <xf numFmtId="0" fontId="21" fillId="0" borderId="1" xfId="0" applyFont="1" applyFill="1" applyBorder="1" applyAlignment="1">
      <alignment wrapText="1"/>
    </xf>
    <xf numFmtId="49" fontId="21" fillId="0" borderId="2" xfId="3" applyNumberFormat="1" applyFont="1" applyFill="1" applyBorder="1" applyAlignment="1">
      <alignment horizontal="center" wrapText="1"/>
    </xf>
    <xf numFmtId="49" fontId="21" fillId="0" borderId="1" xfId="3" applyNumberFormat="1" applyFont="1" applyFill="1" applyBorder="1" applyAlignment="1">
      <alignment horizontal="center" wrapText="1"/>
    </xf>
    <xf numFmtId="49" fontId="21" fillId="0" borderId="9" xfId="3" applyNumberFormat="1" applyFont="1" applyFill="1" applyBorder="1" applyAlignment="1">
      <alignment horizontal="center" wrapText="1"/>
    </xf>
    <xf numFmtId="49" fontId="21" fillId="0" borderId="8" xfId="3" applyNumberFormat="1" applyFont="1" applyFill="1" applyBorder="1" applyAlignment="1">
      <alignment horizontal="left" vertical="center" wrapText="1"/>
    </xf>
    <xf numFmtId="166" fontId="21" fillId="0" borderId="1" xfId="3" applyNumberFormat="1" applyFont="1" applyFill="1" applyBorder="1" applyAlignment="1">
      <alignment horizontal="center"/>
    </xf>
    <xf numFmtId="49" fontId="17" fillId="0" borderId="9" xfId="3" applyNumberFormat="1" applyFont="1" applyFill="1" applyBorder="1" applyAlignment="1">
      <alignment horizontal="center" wrapText="1"/>
    </xf>
    <xf numFmtId="0" fontId="17" fillId="0" borderId="1" xfId="4" applyNumberFormat="1" applyFont="1" applyFill="1" applyBorder="1" applyAlignment="1" applyProtection="1">
      <alignment horizontal="left" wrapText="1"/>
      <protection hidden="1"/>
    </xf>
    <xf numFmtId="49" fontId="17" fillId="0" borderId="1" xfId="0" applyNumberFormat="1" applyFont="1" applyFill="1" applyBorder="1" applyAlignment="1">
      <alignment horizontal="center" wrapText="1"/>
    </xf>
    <xf numFmtId="49" fontId="17" fillId="0" borderId="2" xfId="0" applyNumberFormat="1" applyFont="1" applyFill="1" applyBorder="1" applyAlignment="1">
      <alignment horizontal="center" wrapText="1"/>
    </xf>
    <xf numFmtId="49" fontId="17" fillId="0" borderId="2" xfId="3" applyNumberFormat="1" applyFont="1" applyFill="1" applyBorder="1" applyAlignment="1">
      <alignment horizontal="center" wrapText="1"/>
    </xf>
    <xf numFmtId="49" fontId="17" fillId="0" borderId="1" xfId="3" applyNumberFormat="1" applyFont="1" applyFill="1" applyBorder="1" applyAlignment="1">
      <alignment horizontal="center" wrapText="1"/>
    </xf>
    <xf numFmtId="49" fontId="17" fillId="0" borderId="8" xfId="3" applyNumberFormat="1" applyFont="1" applyFill="1" applyBorder="1" applyAlignment="1">
      <alignment horizontal="left" vertical="center" wrapText="1"/>
    </xf>
    <xf numFmtId="2" fontId="17" fillId="0" borderId="1" xfId="4" applyNumberFormat="1" applyFont="1" applyFill="1" applyBorder="1" applyAlignment="1" applyProtection="1">
      <alignment horizontal="left" wrapText="1"/>
      <protection hidden="1"/>
    </xf>
    <xf numFmtId="49" fontId="17" fillId="0" borderId="8" xfId="3" applyNumberFormat="1" applyFont="1" applyFill="1" applyBorder="1" applyAlignment="1">
      <alignment horizontal="center" wrapText="1"/>
    </xf>
    <xf numFmtId="0" fontId="17" fillId="0" borderId="1" xfId="0" applyFont="1" applyFill="1" applyBorder="1" applyAlignment="1">
      <alignment wrapText="1"/>
    </xf>
    <xf numFmtId="49" fontId="17" fillId="0" borderId="1" xfId="0" applyNumberFormat="1" applyFont="1" applyFill="1" applyBorder="1" applyAlignment="1">
      <alignment horizontal="center"/>
    </xf>
    <xf numFmtId="164" fontId="17" fillId="0" borderId="4" xfId="0" applyNumberFormat="1" applyFont="1" applyFill="1" applyBorder="1" applyAlignment="1">
      <alignment horizontal="center"/>
    </xf>
    <xf numFmtId="0" fontId="25" fillId="0" borderId="1" xfId="0" applyFont="1" applyFill="1" applyBorder="1" applyAlignment="1">
      <alignment horizontal="left" wrapText="1"/>
    </xf>
    <xf numFmtId="49" fontId="25" fillId="0" borderId="1" xfId="0" applyNumberFormat="1" applyFont="1" applyFill="1" applyBorder="1" applyAlignment="1">
      <alignment horizontal="center"/>
    </xf>
    <xf numFmtId="0" fontId="17" fillId="0" borderId="1" xfId="5" applyNumberFormat="1" applyFont="1" applyFill="1" applyBorder="1" applyAlignment="1" applyProtection="1">
      <alignment horizontal="left" vertical="center" wrapText="1"/>
      <protection hidden="1"/>
    </xf>
    <xf numFmtId="2" fontId="17" fillId="0" borderId="4" xfId="0" applyNumberFormat="1" applyFont="1" applyFill="1" applyBorder="1" applyAlignment="1">
      <alignment horizontal="center" wrapText="1"/>
    </xf>
    <xf numFmtId="49" fontId="17" fillId="0" borderId="8" xfId="0" applyNumberFormat="1" applyFont="1" applyFill="1" applyBorder="1" applyAlignment="1">
      <alignment horizontal="center"/>
    </xf>
    <xf numFmtId="49" fontId="23" fillId="0" borderId="1" xfId="0" applyNumberFormat="1" applyFont="1" applyFill="1" applyBorder="1" applyAlignment="1">
      <alignment horizontal="center" wrapText="1"/>
    </xf>
    <xf numFmtId="49" fontId="23" fillId="0" borderId="2" xfId="0" applyNumberFormat="1" applyFont="1" applyFill="1" applyBorder="1" applyAlignment="1">
      <alignment horizontal="center" wrapText="1"/>
    </xf>
    <xf numFmtId="49" fontId="23" fillId="0" borderId="1" xfId="3" applyNumberFormat="1" applyFont="1" applyFill="1" applyBorder="1" applyAlignment="1">
      <alignment horizontal="center" wrapText="1"/>
    </xf>
    <xf numFmtId="49" fontId="23" fillId="0" borderId="8" xfId="3" applyNumberFormat="1" applyFont="1" applyFill="1" applyBorder="1" applyAlignment="1">
      <alignment horizontal="center" vertical="center" wrapText="1"/>
    </xf>
    <xf numFmtId="0" fontId="17" fillId="0" borderId="10" xfId="0" applyFont="1" applyFill="1" applyBorder="1" applyAlignment="1">
      <alignment horizontal="left" vertical="center" wrapText="1"/>
    </xf>
    <xf numFmtId="49" fontId="25" fillId="0" borderId="1" xfId="0" applyNumberFormat="1" applyFont="1" applyFill="1" applyBorder="1" applyAlignment="1">
      <alignment horizontal="center" wrapText="1"/>
    </xf>
    <xf numFmtId="49" fontId="25" fillId="0" borderId="2" xfId="0" applyNumberFormat="1" applyFont="1" applyFill="1" applyBorder="1" applyAlignment="1">
      <alignment horizontal="center" wrapText="1"/>
    </xf>
    <xf numFmtId="49" fontId="25" fillId="0" borderId="1" xfId="3" applyNumberFormat="1" applyFont="1" applyFill="1" applyBorder="1" applyAlignment="1">
      <alignment horizontal="center" wrapText="1"/>
    </xf>
    <xf numFmtId="49" fontId="25" fillId="0" borderId="8" xfId="3" applyNumberFormat="1" applyFont="1" applyFill="1" applyBorder="1" applyAlignment="1">
      <alignment horizontal="center" vertical="center" wrapText="1"/>
    </xf>
    <xf numFmtId="2" fontId="25" fillId="0" borderId="1" xfId="4" applyNumberFormat="1" applyFont="1" applyFill="1" applyBorder="1" applyAlignment="1" applyProtection="1">
      <alignment horizontal="left" wrapText="1"/>
      <protection hidden="1"/>
    </xf>
    <xf numFmtId="1" fontId="17" fillId="0" borderId="1" xfId="0" applyNumberFormat="1" applyFont="1" applyFill="1" applyBorder="1" applyAlignment="1">
      <alignment horizontal="left" wrapText="1"/>
    </xf>
    <xf numFmtId="49" fontId="17" fillId="0" borderId="8" xfId="3" applyNumberFormat="1" applyFont="1" applyFill="1" applyBorder="1" applyAlignment="1">
      <alignment horizontal="left" wrapText="1"/>
    </xf>
    <xf numFmtId="0" fontId="17" fillId="0" borderId="1" xfId="0" applyNumberFormat="1" applyFont="1" applyFill="1" applyBorder="1" applyAlignment="1">
      <alignment wrapText="1"/>
    </xf>
    <xf numFmtId="0" fontId="17" fillId="0" borderId="1" xfId="0" applyNumberFormat="1" applyFont="1" applyFill="1" applyBorder="1" applyAlignment="1">
      <alignment horizontal="left" wrapText="1"/>
    </xf>
    <xf numFmtId="0" fontId="17" fillId="0" borderId="1" xfId="0" applyFont="1" applyFill="1" applyBorder="1" applyAlignment="1">
      <alignment horizontal="left" wrapText="1"/>
    </xf>
    <xf numFmtId="0" fontId="21" fillId="0" borderId="1" xfId="0" applyFont="1" applyFill="1" applyBorder="1" applyAlignment="1">
      <alignment horizontal="center"/>
    </xf>
    <xf numFmtId="0" fontId="21" fillId="0" borderId="1" xfId="0" applyFont="1" applyFill="1" applyBorder="1" applyAlignment="1">
      <alignment horizontal="left" wrapText="1"/>
    </xf>
    <xf numFmtId="0" fontId="17" fillId="0" borderId="1" xfId="0" applyFont="1" applyFill="1" applyBorder="1" applyAlignment="1">
      <alignment horizontal="center"/>
    </xf>
    <xf numFmtId="1" fontId="23" fillId="0" borderId="1" xfId="0" applyNumberFormat="1" applyFont="1" applyFill="1" applyBorder="1" applyAlignment="1">
      <alignment horizontal="left" vertical="center" wrapText="1"/>
    </xf>
    <xf numFmtId="0" fontId="26" fillId="0" borderId="0" xfId="0" applyFont="1" applyFill="1" applyBorder="1"/>
    <xf numFmtId="0" fontId="27" fillId="0" borderId="0" xfId="0" applyFont="1" applyFill="1" applyBorder="1"/>
    <xf numFmtId="10" fontId="17" fillId="0" borderId="1" xfId="0" applyNumberFormat="1" applyFont="1" applyFill="1" applyBorder="1" applyAlignment="1">
      <alignment horizontal="left" wrapText="1"/>
    </xf>
    <xf numFmtId="0" fontId="17" fillId="0" borderId="1" xfId="0" applyFont="1" applyFill="1" applyBorder="1" applyAlignment="1">
      <alignment vertical="top" wrapText="1"/>
    </xf>
    <xf numFmtId="0" fontId="21" fillId="0" borderId="1" xfId="5" applyNumberFormat="1" applyFont="1" applyFill="1" applyBorder="1" applyAlignment="1" applyProtection="1">
      <alignment horizontal="left" vertical="center" wrapText="1"/>
      <protection hidden="1"/>
    </xf>
    <xf numFmtId="0" fontId="21" fillId="0" borderId="1" xfId="5" applyNumberFormat="1" applyFont="1" applyFill="1" applyBorder="1" applyAlignment="1" applyProtection="1">
      <alignment horizontal="left" vertical="center" wrapText="1" readingOrder="1"/>
      <protection hidden="1"/>
    </xf>
    <xf numFmtId="49" fontId="23" fillId="0" borderId="1" xfId="0" applyNumberFormat="1" applyFont="1" applyFill="1" applyBorder="1" applyAlignment="1">
      <alignment horizontal="left" vertical="center" wrapText="1"/>
    </xf>
    <xf numFmtId="49" fontId="28" fillId="0" borderId="1" xfId="0" applyNumberFormat="1" applyFont="1" applyFill="1" applyBorder="1" applyAlignment="1">
      <alignment horizontal="center"/>
    </xf>
    <xf numFmtId="49" fontId="23" fillId="0" borderId="1" xfId="0" applyNumberFormat="1" applyFont="1" applyFill="1" applyBorder="1" applyAlignment="1">
      <alignment vertical="center" wrapText="1"/>
    </xf>
    <xf numFmtId="0" fontId="21" fillId="0" borderId="1" xfId="0" applyNumberFormat="1" applyFont="1" applyFill="1" applyBorder="1" applyAlignment="1">
      <alignment wrapText="1"/>
    </xf>
    <xf numFmtId="49" fontId="23" fillId="0" borderId="1" xfId="0" applyNumberFormat="1" applyFont="1" applyFill="1" applyBorder="1" applyAlignment="1">
      <alignment wrapText="1"/>
    </xf>
    <xf numFmtId="49" fontId="25" fillId="0" borderId="1" xfId="0" applyNumberFormat="1" applyFont="1" applyFill="1" applyBorder="1" applyAlignment="1">
      <alignment wrapText="1"/>
    </xf>
    <xf numFmtId="49" fontId="29" fillId="0" borderId="1" xfId="0" applyNumberFormat="1" applyFont="1" applyFill="1" applyBorder="1" applyAlignment="1">
      <alignment horizontal="center"/>
    </xf>
    <xf numFmtId="49" fontId="23" fillId="0" borderId="1" xfId="0" applyNumberFormat="1" applyFont="1" applyFill="1" applyBorder="1" applyAlignment="1">
      <alignment horizontal="left" wrapText="1"/>
    </xf>
    <xf numFmtId="2" fontId="28" fillId="0" borderId="1" xfId="0" applyNumberFormat="1" applyFont="1" applyFill="1" applyBorder="1" applyAlignment="1">
      <alignment horizontal="center"/>
    </xf>
    <xf numFmtId="0" fontId="21" fillId="0" borderId="1" xfId="0" applyFont="1" applyFill="1" applyBorder="1" applyAlignment="1">
      <alignment horizontal="left" vertical="center" wrapText="1"/>
    </xf>
    <xf numFmtId="0" fontId="17" fillId="0" borderId="0" xfId="0" applyFont="1" applyFill="1"/>
    <xf numFmtId="0" fontId="21" fillId="0" borderId="9" xfId="0" applyFont="1" applyFill="1" applyBorder="1" applyAlignment="1">
      <alignment wrapText="1"/>
    </xf>
    <xf numFmtId="0" fontId="17" fillId="0" borderId="0" xfId="0" applyFont="1" applyFill="1" applyAlignment="1">
      <alignment wrapText="1"/>
    </xf>
    <xf numFmtId="10" fontId="17" fillId="0" borderId="1" xfId="0" applyNumberFormat="1" applyFont="1" applyFill="1" applyBorder="1" applyAlignment="1">
      <alignment wrapText="1"/>
    </xf>
    <xf numFmtId="168" fontId="17" fillId="0" borderId="1" xfId="0" applyNumberFormat="1" applyFont="1" applyFill="1" applyBorder="1" applyAlignment="1">
      <alignment wrapText="1"/>
    </xf>
    <xf numFmtId="0" fontId="21" fillId="0" borderId="0" xfId="0" applyFont="1" applyFill="1" applyAlignment="1">
      <alignment wrapText="1"/>
    </xf>
    <xf numFmtId="0" fontId="21" fillId="0" borderId="0" xfId="0" applyFont="1" applyFill="1"/>
    <xf numFmtId="49" fontId="17" fillId="0" borderId="1" xfId="0" applyNumberFormat="1" applyFont="1" applyFill="1" applyBorder="1" applyAlignment="1">
      <alignment wrapText="1"/>
    </xf>
    <xf numFmtId="49" fontId="21" fillId="0" borderId="1" xfId="0" applyNumberFormat="1" applyFont="1" applyFill="1" applyBorder="1" applyAlignment="1">
      <alignment wrapText="1"/>
    </xf>
    <xf numFmtId="2" fontId="21" fillId="0" borderId="1" xfId="4" applyNumberFormat="1" applyFont="1" applyFill="1" applyBorder="1" applyAlignment="1" applyProtection="1">
      <alignment horizontal="left" wrapText="1"/>
      <protection hidden="1"/>
    </xf>
    <xf numFmtId="0" fontId="21" fillId="0" borderId="9" xfId="0" applyFont="1" applyFill="1" applyBorder="1" applyAlignment="1">
      <alignment horizontal="justify"/>
    </xf>
    <xf numFmtId="0" fontId="21" fillId="0" borderId="9" xfId="5" applyNumberFormat="1" applyFont="1" applyFill="1" applyBorder="1" applyAlignment="1" applyProtection="1">
      <alignment horizontal="left" vertical="center" wrapText="1"/>
      <protection hidden="1"/>
    </xf>
    <xf numFmtId="0" fontId="17" fillId="0" borderId="9" xfId="5" applyNumberFormat="1" applyFont="1" applyFill="1" applyBorder="1" applyAlignment="1" applyProtection="1">
      <alignment horizontal="left" vertical="center" wrapText="1"/>
      <protection hidden="1"/>
    </xf>
    <xf numFmtId="1" fontId="21" fillId="0" borderId="9" xfId="0" applyNumberFormat="1" applyFont="1" applyFill="1" applyBorder="1" applyAlignment="1">
      <alignment horizontal="left" vertical="center" wrapText="1"/>
    </xf>
    <xf numFmtId="49" fontId="21" fillId="0" borderId="2" xfId="0" applyNumberFormat="1" applyFont="1" applyFill="1" applyBorder="1" applyAlignment="1">
      <alignment horizontal="center"/>
    </xf>
    <xf numFmtId="0" fontId="21" fillId="0" borderId="8" xfId="0" applyFont="1" applyFill="1" applyBorder="1" applyAlignment="1">
      <alignment horizontal="center"/>
    </xf>
    <xf numFmtId="49" fontId="17" fillId="0" borderId="2" xfId="0" applyNumberFormat="1" applyFont="1" applyFill="1" applyBorder="1" applyAlignment="1">
      <alignment horizontal="center"/>
    </xf>
    <xf numFmtId="0" fontId="17" fillId="0" borderId="8" xfId="0" applyFont="1" applyFill="1" applyBorder="1" applyAlignment="1">
      <alignment horizontal="center"/>
    </xf>
    <xf numFmtId="49" fontId="21" fillId="0" borderId="8" xfId="3" applyNumberFormat="1" applyFont="1" applyFill="1" applyBorder="1" applyAlignment="1">
      <alignment horizontal="left" wrapText="1"/>
    </xf>
    <xf numFmtId="0" fontId="21" fillId="0" borderId="1" xfId="0" applyFont="1" applyFill="1" applyBorder="1" applyAlignment="1">
      <alignment horizontal="right" wrapText="1"/>
    </xf>
    <xf numFmtId="0" fontId="21" fillId="0" borderId="0" xfId="0" applyFont="1" applyFill="1" applyBorder="1" applyAlignment="1">
      <alignment horizontal="right" wrapText="1"/>
    </xf>
    <xf numFmtId="49" fontId="17" fillId="0" borderId="0" xfId="0" applyNumberFormat="1" applyFont="1" applyFill="1" applyBorder="1" applyAlignment="1">
      <alignment horizontal="center"/>
    </xf>
    <xf numFmtId="2" fontId="21" fillId="0" borderId="2" xfId="0" applyNumberFormat="1" applyFont="1" applyFill="1" applyBorder="1" applyAlignment="1">
      <alignment horizontal="right"/>
    </xf>
    <xf numFmtId="2" fontId="21" fillId="0" borderId="1" xfId="0" applyNumberFormat="1" applyFont="1" applyFill="1" applyBorder="1" applyAlignment="1">
      <alignment horizontal="right"/>
    </xf>
    <xf numFmtId="49" fontId="0" fillId="0" borderId="0" xfId="0" applyNumberFormat="1" applyFont="1" applyFill="1" applyAlignment="1">
      <alignment horizontal="center"/>
    </xf>
    <xf numFmtId="49" fontId="0" fillId="0" borderId="1" xfId="0" applyNumberFormat="1" applyFont="1" applyFill="1" applyBorder="1" applyAlignment="1">
      <alignment horizontal="center"/>
    </xf>
    <xf numFmtId="2" fontId="17" fillId="0" borderId="2" xfId="0" applyNumberFormat="1" applyFont="1" applyFill="1" applyBorder="1" applyAlignment="1">
      <alignment horizontal="right"/>
    </xf>
    <xf numFmtId="0" fontId="0" fillId="0" borderId="1" xfId="0" applyFont="1" applyFill="1" applyBorder="1" applyAlignment="1">
      <alignment horizontal="right"/>
    </xf>
    <xf numFmtId="0" fontId="20" fillId="0" borderId="1" xfId="5" applyNumberFormat="1" applyFont="1" applyFill="1" applyBorder="1" applyAlignment="1" applyProtection="1">
      <alignment horizontal="left" vertical="center" wrapText="1"/>
      <protection hidden="1"/>
    </xf>
    <xf numFmtId="49" fontId="21" fillId="0" borderId="2" xfId="0" applyNumberFormat="1" applyFont="1" applyFill="1" applyBorder="1" applyAlignment="1">
      <alignment horizontal="center" wrapText="1"/>
    </xf>
    <xf numFmtId="0" fontId="22" fillId="0" borderId="1" xfId="5" applyNumberFormat="1" applyFont="1" applyFill="1" applyBorder="1" applyAlignment="1" applyProtection="1">
      <alignment horizontal="left" vertical="center" wrapText="1"/>
      <protection hidden="1"/>
    </xf>
    <xf numFmtId="1" fontId="21" fillId="0" borderId="9" xfId="0" applyNumberFormat="1" applyFont="1" applyFill="1" applyBorder="1" applyAlignment="1">
      <alignment horizontal="center" vertical="center" wrapText="1"/>
    </xf>
    <xf numFmtId="0" fontId="23" fillId="0" borderId="9" xfId="0" applyFont="1" applyFill="1" applyBorder="1" applyAlignment="1">
      <alignment horizontal="left" wrapText="1"/>
    </xf>
    <xf numFmtId="0" fontId="17" fillId="0" borderId="9" xfId="4" applyNumberFormat="1" applyFont="1" applyFill="1" applyBorder="1" applyAlignment="1" applyProtection="1">
      <alignment horizontal="left" wrapText="1"/>
      <protection hidden="1"/>
    </xf>
    <xf numFmtId="0" fontId="17" fillId="0" borderId="9" xfId="0" applyFont="1" applyFill="1" applyBorder="1" applyAlignment="1">
      <alignment wrapText="1"/>
    </xf>
    <xf numFmtId="2" fontId="17" fillId="0" borderId="9" xfId="4" applyNumberFormat="1" applyFont="1" applyFill="1" applyBorder="1" applyAlignment="1" applyProtection="1">
      <alignment horizontal="left" wrapText="1"/>
      <protection hidden="1"/>
    </xf>
    <xf numFmtId="0" fontId="25" fillId="0" borderId="9" xfId="0" applyFont="1" applyFill="1" applyBorder="1" applyAlignment="1">
      <alignment horizontal="left" wrapText="1"/>
    </xf>
    <xf numFmtId="0" fontId="20" fillId="0" borderId="9" xfId="5" applyNumberFormat="1" applyFont="1" applyFill="1" applyBorder="1" applyAlignment="1" applyProtection="1">
      <alignment horizontal="left" vertical="center" wrapText="1"/>
      <protection hidden="1"/>
    </xf>
    <xf numFmtId="0" fontId="17" fillId="0" borderId="11" xfId="0" applyFont="1" applyFill="1" applyBorder="1" applyAlignment="1">
      <alignment horizontal="left" vertical="center" wrapText="1"/>
    </xf>
    <xf numFmtId="2" fontId="25" fillId="0" borderId="9" xfId="4" applyNumberFormat="1" applyFont="1" applyFill="1" applyBorder="1" applyAlignment="1" applyProtection="1">
      <alignment horizontal="left" wrapText="1"/>
      <protection hidden="1"/>
    </xf>
    <xf numFmtId="1" fontId="17" fillId="0" borderId="9" xfId="0" applyNumberFormat="1" applyFont="1" applyFill="1" applyBorder="1" applyAlignment="1">
      <alignment horizontal="left" wrapText="1"/>
    </xf>
    <xf numFmtId="0" fontId="17" fillId="0" borderId="9" xfId="0" applyNumberFormat="1" applyFont="1" applyFill="1" applyBorder="1" applyAlignment="1">
      <alignment wrapText="1"/>
    </xf>
    <xf numFmtId="0" fontId="17" fillId="0" borderId="9" xfId="0" applyNumberFormat="1" applyFont="1" applyFill="1" applyBorder="1" applyAlignment="1">
      <alignment horizontal="left" wrapText="1"/>
    </xf>
    <xf numFmtId="0" fontId="17" fillId="0" borderId="9" xfId="0" applyFont="1" applyFill="1" applyBorder="1" applyAlignment="1">
      <alignment horizontal="left" wrapText="1"/>
    </xf>
    <xf numFmtId="0" fontId="21" fillId="0" borderId="9" xfId="0" applyFont="1" applyFill="1" applyBorder="1" applyAlignment="1">
      <alignment horizontal="left" wrapText="1"/>
    </xf>
    <xf numFmtId="1" fontId="23" fillId="0" borderId="9" xfId="0" applyNumberFormat="1" applyFont="1" applyFill="1" applyBorder="1" applyAlignment="1">
      <alignment horizontal="left" vertical="center" wrapText="1"/>
    </xf>
    <xf numFmtId="10" fontId="17" fillId="0" borderId="9" xfId="0" applyNumberFormat="1" applyFont="1" applyFill="1" applyBorder="1" applyAlignment="1">
      <alignment horizontal="left" wrapText="1"/>
    </xf>
    <xf numFmtId="0" fontId="17" fillId="0" borderId="9" xfId="0" applyFont="1" applyFill="1" applyBorder="1" applyAlignment="1">
      <alignment vertical="top" wrapText="1"/>
    </xf>
    <xf numFmtId="0" fontId="21" fillId="0" borderId="9" xfId="5" applyNumberFormat="1" applyFont="1" applyFill="1" applyBorder="1" applyAlignment="1" applyProtection="1">
      <alignment horizontal="left" vertical="center" wrapText="1" readingOrder="1"/>
      <protection hidden="1"/>
    </xf>
    <xf numFmtId="49" fontId="23" fillId="0" borderId="9" xfId="0" applyNumberFormat="1" applyFont="1" applyFill="1" applyBorder="1" applyAlignment="1">
      <alignment horizontal="left" vertical="center" wrapText="1"/>
    </xf>
    <xf numFmtId="49" fontId="23" fillId="0" borderId="9" xfId="0" applyNumberFormat="1" applyFont="1" applyFill="1" applyBorder="1" applyAlignment="1">
      <alignment vertical="center" wrapText="1"/>
    </xf>
    <xf numFmtId="0" fontId="21" fillId="0" borderId="9" xfId="0" applyNumberFormat="1" applyFont="1" applyFill="1" applyBorder="1" applyAlignment="1">
      <alignment wrapText="1"/>
    </xf>
    <xf numFmtId="49" fontId="23" fillId="0" borderId="9" xfId="0" applyNumberFormat="1" applyFont="1" applyFill="1" applyBorder="1" applyAlignment="1">
      <alignment wrapText="1"/>
    </xf>
    <xf numFmtId="49" fontId="25" fillId="0" borderId="9" xfId="0" applyNumberFormat="1" applyFont="1" applyFill="1" applyBorder="1" applyAlignment="1">
      <alignment wrapText="1"/>
    </xf>
    <xf numFmtId="49" fontId="23" fillId="0" borderId="9" xfId="0" applyNumberFormat="1" applyFont="1" applyFill="1" applyBorder="1" applyAlignment="1">
      <alignment horizontal="left" wrapText="1"/>
    </xf>
    <xf numFmtId="0" fontId="21" fillId="0" borderId="9" xfId="0" applyFont="1" applyFill="1" applyBorder="1" applyAlignment="1">
      <alignment horizontal="left" vertical="center" wrapText="1"/>
    </xf>
    <xf numFmtId="10" fontId="17" fillId="0" borderId="9" xfId="0" applyNumberFormat="1" applyFont="1" applyFill="1" applyBorder="1" applyAlignment="1">
      <alignment wrapText="1"/>
    </xf>
    <xf numFmtId="168" fontId="17" fillId="0" borderId="9" xfId="0" applyNumberFormat="1" applyFont="1" applyFill="1" applyBorder="1" applyAlignment="1">
      <alignment wrapText="1"/>
    </xf>
    <xf numFmtId="2" fontId="23" fillId="4" borderId="9" xfId="4" applyNumberFormat="1" applyFont="1" applyFill="1" applyBorder="1" applyAlignment="1" applyProtection="1">
      <alignment horizontal="left" wrapText="1"/>
      <protection hidden="1"/>
    </xf>
    <xf numFmtId="1" fontId="23" fillId="4" borderId="9" xfId="0" applyNumberFormat="1" applyFont="1" applyFill="1" applyBorder="1" applyAlignment="1">
      <alignment horizontal="left" vertical="center" wrapText="1"/>
    </xf>
    <xf numFmtId="2" fontId="25" fillId="4" borderId="9" xfId="4" applyNumberFormat="1" applyFont="1" applyFill="1" applyBorder="1" applyAlignment="1" applyProtection="1">
      <alignment horizontal="left" wrapText="1"/>
      <protection hidden="1"/>
    </xf>
    <xf numFmtId="49" fontId="17" fillId="0" borderId="9" xfId="0" applyNumberFormat="1" applyFont="1" applyFill="1" applyBorder="1" applyAlignment="1">
      <alignment wrapText="1"/>
    </xf>
    <xf numFmtId="49" fontId="21" fillId="0" borderId="9" xfId="0" applyNumberFormat="1" applyFont="1" applyFill="1" applyBorder="1" applyAlignment="1">
      <alignment wrapText="1"/>
    </xf>
    <xf numFmtId="2" fontId="21" fillId="0" borderId="9" xfId="4" applyNumberFormat="1" applyFont="1" applyFill="1" applyBorder="1" applyAlignment="1" applyProtection="1">
      <alignment horizontal="left" wrapText="1"/>
      <protection hidden="1"/>
    </xf>
    <xf numFmtId="0" fontId="21" fillId="0" borderId="9" xfId="0" applyFont="1" applyFill="1" applyBorder="1" applyAlignment="1">
      <alignment horizontal="right" wrapText="1"/>
    </xf>
    <xf numFmtId="1" fontId="21" fillId="0" borderId="9" xfId="0" applyNumberFormat="1" applyFont="1" applyFill="1" applyBorder="1" applyAlignment="1">
      <alignment horizontal="center" wrapText="1"/>
    </xf>
    <xf numFmtId="1" fontId="23" fillId="0" borderId="9" xfId="0" applyNumberFormat="1" applyFont="1" applyFill="1" applyBorder="1" applyAlignment="1">
      <alignment horizontal="center" wrapText="1"/>
    </xf>
    <xf numFmtId="1" fontId="17" fillId="0" borderId="9" xfId="4" applyNumberFormat="1" applyFont="1" applyFill="1" applyBorder="1" applyAlignment="1" applyProtection="1">
      <alignment horizontal="center" wrapText="1"/>
      <protection hidden="1"/>
    </xf>
    <xf numFmtId="1" fontId="17" fillId="0" borderId="9" xfId="0" applyNumberFormat="1" applyFont="1" applyFill="1" applyBorder="1" applyAlignment="1">
      <alignment horizontal="center" wrapText="1"/>
    </xf>
    <xf numFmtId="1" fontId="25" fillId="0" borderId="9" xfId="0" applyNumberFormat="1" applyFont="1" applyFill="1" applyBorder="1" applyAlignment="1">
      <alignment horizontal="center" wrapText="1"/>
    </xf>
    <xf numFmtId="1" fontId="17" fillId="0" borderId="9" xfId="5" applyNumberFormat="1" applyFont="1" applyFill="1" applyBorder="1" applyAlignment="1" applyProtection="1">
      <alignment horizontal="center" wrapText="1"/>
      <protection hidden="1"/>
    </xf>
    <xf numFmtId="1" fontId="20" fillId="0" borderId="9" xfId="5" applyNumberFormat="1" applyFont="1" applyFill="1" applyBorder="1" applyAlignment="1" applyProtection="1">
      <alignment horizontal="center" wrapText="1"/>
      <protection hidden="1"/>
    </xf>
    <xf numFmtId="1" fontId="17" fillId="0" borderId="0" xfId="0" applyNumberFormat="1" applyFont="1" applyFill="1" applyBorder="1" applyAlignment="1">
      <alignment horizontal="center" wrapText="1"/>
    </xf>
    <xf numFmtId="1" fontId="25" fillId="0" borderId="9" xfId="4" applyNumberFormat="1" applyFont="1" applyFill="1" applyBorder="1" applyAlignment="1" applyProtection="1">
      <alignment horizontal="center" wrapText="1"/>
      <protection hidden="1"/>
    </xf>
    <xf numFmtId="1" fontId="21" fillId="0" borderId="9" xfId="5" applyNumberFormat="1" applyFont="1" applyFill="1" applyBorder="1" applyAlignment="1" applyProtection="1">
      <alignment horizontal="center" wrapText="1"/>
      <protection hidden="1"/>
    </xf>
    <xf numFmtId="1" fontId="17" fillId="0" borderId="0" xfId="0" applyNumberFormat="1" applyFont="1" applyFill="1" applyAlignment="1">
      <alignment horizontal="center" wrapText="1"/>
    </xf>
    <xf numFmtId="1" fontId="21" fillId="0" borderId="0" xfId="0" applyNumberFormat="1" applyFont="1" applyFill="1" applyAlignment="1">
      <alignment horizontal="center" wrapText="1"/>
    </xf>
    <xf numFmtId="1" fontId="21" fillId="0" borderId="1" xfId="0" applyNumberFormat="1" applyFont="1" applyFill="1" applyBorder="1" applyAlignment="1">
      <alignment horizontal="center" wrapText="1"/>
    </xf>
    <xf numFmtId="1" fontId="21" fillId="0" borderId="9" xfId="4" applyNumberFormat="1" applyFont="1" applyFill="1" applyBorder="1" applyAlignment="1" applyProtection="1">
      <alignment horizontal="center" wrapText="1"/>
      <protection hidden="1"/>
    </xf>
    <xf numFmtId="0" fontId="21" fillId="0" borderId="1" xfId="0" applyFont="1" applyFill="1" applyBorder="1" applyAlignment="1">
      <alignment horizontal="center" vertical="center" textRotation="90" wrapText="1"/>
    </xf>
    <xf numFmtId="0" fontId="21" fillId="0" borderId="1" xfId="0" applyFont="1" applyFill="1" applyBorder="1" applyAlignment="1">
      <alignment horizontal="center" vertical="center" wrapText="1"/>
    </xf>
    <xf numFmtId="49" fontId="21" fillId="0" borderId="1" xfId="2" applyNumberFormat="1" applyFont="1" applyFill="1" applyBorder="1" applyAlignment="1">
      <alignment horizontal="center" vertical="center" wrapText="1"/>
    </xf>
    <xf numFmtId="169" fontId="21" fillId="0" borderId="1" xfId="2" applyNumberFormat="1" applyFont="1" applyFill="1" applyBorder="1" applyAlignment="1">
      <alignment horizontal="center" vertical="center" wrapText="1"/>
    </xf>
    <xf numFmtId="170" fontId="21" fillId="0" borderId="1" xfId="2" applyNumberFormat="1" applyFont="1" applyFill="1" applyBorder="1" applyAlignment="1">
      <alignment horizontal="center" vertical="center" wrapText="1"/>
    </xf>
    <xf numFmtId="0" fontId="23" fillId="0" borderId="5" xfId="0" applyFont="1" applyFill="1" applyBorder="1" applyAlignment="1">
      <alignment vertical="center"/>
    </xf>
    <xf numFmtId="49" fontId="21" fillId="0" borderId="1" xfId="0" applyNumberFormat="1" applyFont="1" applyFill="1" applyBorder="1" applyAlignment="1">
      <alignment horizontal="center" vertical="center"/>
    </xf>
    <xf numFmtId="0" fontId="21" fillId="0" borderId="1" xfId="0" applyFont="1" applyFill="1" applyBorder="1" applyAlignment="1">
      <alignment horizontal="center" vertical="center"/>
    </xf>
    <xf numFmtId="0" fontId="23" fillId="0" borderId="4" xfId="0" applyFont="1" applyFill="1" applyBorder="1" applyAlignment="1">
      <alignment vertical="center"/>
    </xf>
    <xf numFmtId="49"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xf>
    <xf numFmtId="0" fontId="23" fillId="0" borderId="6" xfId="0" applyFont="1" applyFill="1" applyBorder="1" applyAlignment="1">
      <alignment vertical="center"/>
    </xf>
    <xf numFmtId="0" fontId="21" fillId="0" borderId="5" xfId="0" applyFont="1" applyFill="1" applyBorder="1" applyAlignment="1">
      <alignment vertical="center"/>
    </xf>
    <xf numFmtId="0" fontId="21" fillId="0" borderId="4" xfId="0" applyFont="1" applyFill="1" applyBorder="1" applyAlignment="1">
      <alignment vertical="center"/>
    </xf>
    <xf numFmtId="49" fontId="21" fillId="0" borderId="1" xfId="0" applyNumberFormat="1" applyFont="1" applyFill="1" applyBorder="1" applyAlignment="1">
      <alignment horizontal="center" vertical="center" wrapText="1"/>
    </xf>
    <xf numFmtId="0" fontId="21" fillId="0" borderId="6" xfId="0" applyFont="1" applyFill="1" applyBorder="1" applyAlignment="1">
      <alignment vertical="center"/>
    </xf>
    <xf numFmtId="49" fontId="17" fillId="0" borderId="1" xfId="0" applyNumberFormat="1" applyFont="1" applyFill="1" applyBorder="1" applyAlignment="1">
      <alignment horizontal="center" vertical="center" wrapText="1"/>
    </xf>
    <xf numFmtId="0" fontId="21" fillId="0" borderId="5" xfId="0" applyFont="1" applyFill="1" applyBorder="1" applyAlignment="1"/>
    <xf numFmtId="0" fontId="21" fillId="0" borderId="4" xfId="0" applyFont="1" applyFill="1" applyBorder="1" applyAlignment="1"/>
    <xf numFmtId="0" fontId="21" fillId="0" borderId="6" xfId="0" applyFont="1" applyFill="1" applyBorder="1" applyAlignment="1"/>
    <xf numFmtId="10" fontId="21" fillId="0" borderId="1" xfId="0" applyNumberFormat="1" applyFont="1" applyFill="1" applyBorder="1" applyAlignment="1">
      <alignment wrapText="1"/>
    </xf>
    <xf numFmtId="0" fontId="17" fillId="0" borderId="5" xfId="5" applyNumberFormat="1" applyFont="1" applyFill="1" applyBorder="1" applyAlignment="1" applyProtection="1">
      <alignment horizontal="left" vertical="center" wrapText="1"/>
      <protection hidden="1"/>
    </xf>
    <xf numFmtId="0" fontId="21" fillId="0" borderId="1" xfId="0" applyFont="1" applyFill="1" applyBorder="1" applyAlignment="1"/>
    <xf numFmtId="0" fontId="21" fillId="0" borderId="1" xfId="0" applyFont="1" applyFill="1" applyBorder="1" applyAlignment="1">
      <alignment horizontal="right" vertical="center"/>
    </xf>
    <xf numFmtId="166" fontId="21" fillId="0" borderId="1" xfId="0" applyNumberFormat="1" applyFont="1" applyFill="1" applyBorder="1" applyAlignment="1">
      <alignment horizontal="center" vertical="center"/>
    </xf>
    <xf numFmtId="2" fontId="0" fillId="2" borderId="0" xfId="0" applyNumberFormat="1" applyFill="1"/>
    <xf numFmtId="0" fontId="25" fillId="0" borderId="0" xfId="0" applyFont="1" applyAlignment="1">
      <alignment horizontal="center" wrapText="1"/>
    </xf>
    <xf numFmtId="0" fontId="25" fillId="0" borderId="0" xfId="0" applyFont="1"/>
    <xf numFmtId="0" fontId="25" fillId="0" borderId="0" xfId="0" applyFont="1" applyAlignment="1">
      <alignment wrapText="1"/>
    </xf>
    <xf numFmtId="0" fontId="17" fillId="0" borderId="0" xfId="0" applyFont="1"/>
    <xf numFmtId="0" fontId="33" fillId="0" borderId="1" xfId="0" applyFont="1" applyFill="1" applyBorder="1" applyAlignment="1" applyProtection="1">
      <alignment horizontal="center" vertical="center" wrapText="1"/>
      <protection locked="0"/>
    </xf>
    <xf numFmtId="0" fontId="25" fillId="0" borderId="1" xfId="0" applyFont="1" applyBorder="1" applyAlignment="1">
      <alignment horizontal="center"/>
    </xf>
    <xf numFmtId="0" fontId="33" fillId="0" borderId="1" xfId="0" applyFont="1" applyFill="1" applyBorder="1" applyAlignment="1" applyProtection="1">
      <alignment vertical="center" wrapText="1"/>
      <protection locked="0"/>
    </xf>
    <xf numFmtId="166" fontId="25" fillId="0" borderId="1" xfId="0" applyNumberFormat="1" applyFont="1" applyBorder="1"/>
    <xf numFmtId="0" fontId="25" fillId="0" borderId="1" xfId="0" applyFont="1" applyBorder="1"/>
    <xf numFmtId="49" fontId="34" fillId="4" borderId="1" xfId="0" applyNumberFormat="1" applyFont="1" applyFill="1" applyBorder="1" applyAlignment="1">
      <alignment horizontal="center"/>
    </xf>
    <xf numFmtId="0" fontId="23" fillId="4" borderId="1" xfId="0" applyFont="1" applyFill="1" applyBorder="1" applyAlignment="1">
      <alignment horizontal="left" wrapText="1"/>
    </xf>
    <xf numFmtId="166" fontId="23" fillId="4" borderId="1" xfId="2" applyNumberFormat="1" applyFont="1" applyFill="1" applyBorder="1" applyAlignment="1"/>
    <xf numFmtId="0" fontId="25" fillId="0" borderId="1" xfId="0" applyFont="1" applyFill="1" applyBorder="1" applyAlignment="1" applyProtection="1">
      <alignment horizontal="center" vertical="center" wrapText="1"/>
      <protection locked="0"/>
    </xf>
    <xf numFmtId="0" fontId="25" fillId="0" borderId="1" xfId="0" applyFont="1" applyFill="1" applyBorder="1" applyAlignment="1" applyProtection="1">
      <alignment vertical="center" wrapText="1"/>
      <protection locked="0"/>
    </xf>
    <xf numFmtId="166" fontId="33" fillId="0" borderId="1" xfId="0" applyNumberFormat="1" applyFont="1" applyFill="1" applyBorder="1" applyAlignment="1" applyProtection="1">
      <alignment vertical="center" wrapText="1"/>
      <protection locked="0"/>
    </xf>
    <xf numFmtId="4" fontId="23" fillId="4" borderId="1" xfId="2" applyNumberFormat="1" applyFont="1" applyFill="1" applyBorder="1" applyAlignment="1"/>
    <xf numFmtId="49" fontId="25" fillId="4" borderId="1" xfId="0" applyNumberFormat="1" applyFont="1" applyFill="1" applyBorder="1" applyAlignment="1">
      <alignment horizontal="center"/>
    </xf>
    <xf numFmtId="0" fontId="25" fillId="4" borderId="1" xfId="0" applyFont="1" applyFill="1" applyBorder="1" applyAlignment="1">
      <alignment horizontal="left" wrapText="1"/>
    </xf>
    <xf numFmtId="4" fontId="25" fillId="4" borderId="1" xfId="2" applyNumberFormat="1" applyFont="1" applyFill="1" applyBorder="1" applyAlignment="1"/>
    <xf numFmtId="0" fontId="35" fillId="4" borderId="1" xfId="0" applyFont="1" applyFill="1" applyBorder="1" applyAlignment="1">
      <alignment horizontal="left" wrapText="1"/>
    </xf>
    <xf numFmtId="4" fontId="35" fillId="0" borderId="1" xfId="2" applyNumberFormat="1" applyFont="1" applyFill="1" applyBorder="1" applyAlignment="1"/>
    <xf numFmtId="4" fontId="35" fillId="4" borderId="1" xfId="2" applyNumberFormat="1" applyFont="1" applyFill="1" applyBorder="1" applyAlignment="1"/>
    <xf numFmtId="0" fontId="23" fillId="0" borderId="1" xfId="0" applyFont="1" applyFill="1" applyBorder="1" applyAlignment="1" applyProtection="1">
      <alignment vertical="center" wrapText="1"/>
      <protection locked="0"/>
    </xf>
    <xf numFmtId="0" fontId="36" fillId="0" borderId="1" xfId="0" applyFont="1" applyFill="1" applyBorder="1" applyAlignment="1" applyProtection="1">
      <alignment vertical="center" wrapText="1"/>
      <protection locked="0"/>
    </xf>
    <xf numFmtId="166" fontId="36" fillId="0" borderId="1" xfId="0" applyNumberFormat="1" applyFont="1" applyFill="1" applyBorder="1" applyAlignment="1" applyProtection="1">
      <alignment vertical="center" wrapText="1"/>
      <protection locked="0"/>
    </xf>
    <xf numFmtId="0" fontId="17" fillId="0" borderId="1" xfId="0" applyFont="1" applyBorder="1"/>
    <xf numFmtId="0" fontId="20" fillId="0" borderId="0" xfId="0" applyFont="1" applyFill="1" applyAlignment="1">
      <alignment wrapText="1"/>
    </xf>
    <xf numFmtId="49" fontId="19" fillId="0" borderId="0" xfId="0" applyNumberFormat="1" applyFont="1" applyFill="1" applyBorder="1"/>
    <xf numFmtId="49" fontId="19" fillId="0" borderId="0" xfId="0" applyNumberFormat="1" applyFont="1" applyFill="1"/>
    <xf numFmtId="2" fontId="23" fillId="0" borderId="1" xfId="4" applyNumberFormat="1" applyFont="1" applyFill="1" applyBorder="1" applyAlignment="1" applyProtection="1">
      <alignment horizontal="left" wrapText="1"/>
      <protection hidden="1"/>
    </xf>
    <xf numFmtId="49" fontId="19" fillId="0" borderId="0" xfId="0" applyNumberFormat="1" applyFont="1" applyFill="1" applyAlignment="1">
      <alignment horizontal="center"/>
    </xf>
    <xf numFmtId="2" fontId="20" fillId="0" borderId="0" xfId="0" applyNumberFormat="1" applyFont="1" applyFill="1" applyAlignment="1">
      <alignment horizontal="center"/>
    </xf>
    <xf numFmtId="0" fontId="22" fillId="0" borderId="1" xfId="0" applyFont="1" applyFill="1" applyBorder="1" applyAlignment="1">
      <alignment horizontal="center"/>
    </xf>
    <xf numFmtId="0" fontId="19" fillId="0" borderId="1" xfId="0" applyFont="1" applyFill="1" applyBorder="1"/>
    <xf numFmtId="0" fontId="27" fillId="0" borderId="1" xfId="0" applyFont="1" applyFill="1" applyBorder="1"/>
    <xf numFmtId="2" fontId="23" fillId="0" borderId="9" xfId="4" applyNumberFormat="1" applyFont="1" applyFill="1" applyBorder="1" applyAlignment="1" applyProtection="1">
      <alignment horizontal="left" wrapText="1"/>
      <protection hidden="1"/>
    </xf>
    <xf numFmtId="1" fontId="23" fillId="0" borderId="9" xfId="4" applyNumberFormat="1" applyFont="1" applyFill="1" applyBorder="1" applyAlignment="1" applyProtection="1">
      <alignment horizontal="center" wrapText="1"/>
      <protection hidden="1"/>
    </xf>
    <xf numFmtId="166" fontId="21" fillId="0" borderId="1" xfId="0" applyNumberFormat="1" applyFont="1" applyFill="1" applyBorder="1" applyAlignment="1">
      <alignment horizontal="center"/>
    </xf>
    <xf numFmtId="166" fontId="17" fillId="0" borderId="1" xfId="0" applyNumberFormat="1" applyFont="1" applyFill="1" applyBorder="1" applyAlignment="1">
      <alignment horizontal="center"/>
    </xf>
    <xf numFmtId="166" fontId="17" fillId="0" borderId="1" xfId="0" applyNumberFormat="1" applyFont="1" applyFill="1" applyBorder="1" applyAlignment="1">
      <alignment horizontal="center" wrapText="1"/>
    </xf>
    <xf numFmtId="166" fontId="21" fillId="0" borderId="1" xfId="0" applyNumberFormat="1" applyFont="1" applyFill="1" applyBorder="1" applyAlignment="1">
      <alignment horizontal="center" wrapText="1"/>
    </xf>
    <xf numFmtId="166" fontId="23" fillId="0" borderId="1" xfId="0" applyNumberFormat="1" applyFont="1" applyFill="1" applyBorder="1" applyAlignment="1">
      <alignment horizontal="center"/>
    </xf>
    <xf numFmtId="166" fontId="30" fillId="0" borderId="1" xfId="0" applyNumberFormat="1" applyFont="1" applyFill="1" applyBorder="1" applyAlignment="1">
      <alignment horizontal="center"/>
    </xf>
    <xf numFmtId="166" fontId="23" fillId="0" borderId="1" xfId="0" applyNumberFormat="1" applyFont="1" applyFill="1" applyBorder="1" applyAlignment="1">
      <alignment horizontal="center" wrapText="1"/>
    </xf>
    <xf numFmtId="166" fontId="17" fillId="0" borderId="2" xfId="0" applyNumberFormat="1" applyFont="1" applyFill="1" applyBorder="1" applyAlignment="1">
      <alignment horizontal="center"/>
    </xf>
    <xf numFmtId="166" fontId="21" fillId="0" borderId="2" xfId="0" applyNumberFormat="1" applyFont="1" applyFill="1" applyBorder="1" applyAlignment="1">
      <alignment horizontal="center"/>
    </xf>
    <xf numFmtId="166" fontId="21" fillId="0" borderId="2" xfId="0" applyNumberFormat="1" applyFont="1" applyFill="1" applyBorder="1" applyAlignment="1">
      <alignment horizontal="center" wrapText="1"/>
    </xf>
    <xf numFmtId="166" fontId="17" fillId="0" borderId="2" xfId="0" applyNumberFormat="1" applyFont="1" applyFill="1" applyBorder="1" applyAlignment="1">
      <alignment horizontal="center" wrapText="1"/>
    </xf>
    <xf numFmtId="49" fontId="0" fillId="0" borderId="0" xfId="0" applyNumberFormat="1" applyAlignment="1">
      <alignment horizontal="right"/>
    </xf>
    <xf numFmtId="49" fontId="19" fillId="0" borderId="0" xfId="0" applyNumberFormat="1" applyFont="1" applyFill="1" applyAlignment="1">
      <alignment horizontal="right"/>
    </xf>
    <xf numFmtId="49" fontId="19" fillId="0" borderId="0" xfId="0" applyNumberFormat="1" applyFont="1" applyFill="1" applyBorder="1" applyAlignment="1">
      <alignment horizontal="right"/>
    </xf>
    <xf numFmtId="166" fontId="21" fillId="0" borderId="1" xfId="0" applyNumberFormat="1" applyFont="1" applyFill="1" applyBorder="1" applyAlignment="1">
      <alignment horizontal="center" vertical="center" wrapText="1"/>
    </xf>
    <xf numFmtId="166" fontId="17" fillId="0" borderId="1" xfId="0" applyNumberFormat="1" applyFont="1" applyFill="1" applyBorder="1" applyAlignment="1">
      <alignment horizontal="center" vertical="center" wrapText="1"/>
    </xf>
    <xf numFmtId="166" fontId="17" fillId="0" borderId="1" xfId="0" applyNumberFormat="1" applyFont="1" applyFill="1" applyBorder="1" applyAlignment="1">
      <alignment horizontal="center" vertical="center"/>
    </xf>
    <xf numFmtId="166" fontId="3" fillId="3" borderId="2" xfId="0" applyNumberFormat="1" applyFont="1" applyFill="1" applyBorder="1" applyAlignment="1"/>
    <xf numFmtId="166" fontId="3" fillId="3" borderId="1" xfId="0" applyNumberFormat="1" applyFont="1" applyFill="1" applyBorder="1" applyAlignment="1"/>
    <xf numFmtId="166" fontId="3" fillId="3" borderId="2" xfId="0" applyNumberFormat="1" applyFont="1" applyFill="1" applyBorder="1"/>
    <xf numFmtId="166" fontId="3" fillId="3" borderId="1" xfId="0" applyNumberFormat="1" applyFont="1" applyFill="1" applyBorder="1"/>
    <xf numFmtId="166" fontId="4" fillId="3" borderId="2" xfId="0" applyNumberFormat="1" applyFont="1" applyFill="1" applyBorder="1"/>
    <xf numFmtId="166" fontId="4" fillId="3" borderId="1" xfId="0" applyNumberFormat="1" applyFont="1" applyFill="1" applyBorder="1"/>
    <xf numFmtId="166" fontId="4" fillId="2" borderId="2" xfId="0" applyNumberFormat="1" applyFont="1" applyFill="1" applyBorder="1"/>
    <xf numFmtId="166" fontId="4" fillId="2" borderId="1" xfId="0" applyNumberFormat="1" applyFont="1" applyFill="1" applyBorder="1"/>
    <xf numFmtId="166" fontId="3" fillId="3" borderId="2" xfId="0" applyNumberFormat="1" applyFont="1" applyFill="1" applyBorder="1" applyAlignment="1">
      <alignment horizontal="right"/>
    </xf>
    <xf numFmtId="166" fontId="3" fillId="3" borderId="1" xfId="0" applyNumberFormat="1" applyFont="1" applyFill="1" applyBorder="1" applyAlignment="1">
      <alignment horizontal="right"/>
    </xf>
    <xf numFmtId="166" fontId="3" fillId="2" borderId="2" xfId="0" applyNumberFormat="1" applyFont="1" applyFill="1" applyBorder="1"/>
    <xf numFmtId="166" fontId="3" fillId="2" borderId="1" xfId="0" applyNumberFormat="1" applyFont="1" applyFill="1" applyBorder="1"/>
    <xf numFmtId="166" fontId="8" fillId="3" borderId="2" xfId="0" applyNumberFormat="1" applyFont="1" applyFill="1" applyBorder="1" applyAlignment="1">
      <alignment horizontal="right"/>
    </xf>
    <xf numFmtId="166" fontId="8" fillId="3" borderId="1" xfId="0" applyNumberFormat="1" applyFont="1" applyFill="1" applyBorder="1" applyAlignment="1">
      <alignment horizontal="right"/>
    </xf>
    <xf numFmtId="166" fontId="9" fillId="2" borderId="2" xfId="0" applyNumberFormat="1" applyFont="1" applyFill="1" applyBorder="1" applyAlignment="1">
      <alignment horizontal="right"/>
    </xf>
    <xf numFmtId="166" fontId="9" fillId="2" borderId="1" xfId="0" applyNumberFormat="1" applyFont="1" applyFill="1" applyBorder="1" applyAlignment="1">
      <alignment horizontal="right"/>
    </xf>
    <xf numFmtId="166" fontId="10" fillId="2" borderId="2" xfId="0" applyNumberFormat="1" applyFont="1" applyFill="1" applyBorder="1"/>
    <xf numFmtId="166" fontId="10" fillId="2" borderId="1" xfId="0" applyNumberFormat="1" applyFont="1" applyFill="1" applyBorder="1"/>
    <xf numFmtId="166" fontId="11" fillId="2" borderId="2" xfId="0" applyNumberFormat="1" applyFont="1" applyFill="1" applyBorder="1"/>
    <xf numFmtId="166" fontId="11" fillId="2" borderId="1" xfId="0" applyNumberFormat="1" applyFont="1" applyFill="1" applyBorder="1"/>
    <xf numFmtId="166" fontId="3" fillId="0" borderId="2" xfId="0" applyNumberFormat="1" applyFont="1" applyFill="1" applyBorder="1"/>
    <xf numFmtId="166" fontId="4" fillId="0" borderId="2" xfId="0" applyNumberFormat="1" applyFont="1" applyFill="1" applyBorder="1"/>
    <xf numFmtId="2" fontId="23" fillId="2" borderId="1" xfId="4" applyNumberFormat="1" applyFont="1" applyFill="1" applyBorder="1" applyAlignment="1" applyProtection="1">
      <alignment horizontal="left" wrapText="1"/>
      <protection hidden="1"/>
    </xf>
    <xf numFmtId="2" fontId="25" fillId="2" borderId="1" xfId="4" applyNumberFormat="1" applyFont="1" applyFill="1" applyBorder="1" applyAlignment="1" applyProtection="1">
      <alignment horizontal="left" wrapText="1"/>
      <protection hidden="1"/>
    </xf>
    <xf numFmtId="0" fontId="21" fillId="3" borderId="1" xfId="0" applyNumberFormat="1" applyFont="1" applyFill="1" applyBorder="1" applyAlignment="1">
      <alignment horizontal="justify" wrapText="1"/>
    </xf>
    <xf numFmtId="166" fontId="21" fillId="3" borderId="1" xfId="0" applyNumberFormat="1" applyFont="1" applyFill="1" applyBorder="1"/>
    <xf numFmtId="0" fontId="17" fillId="2" borderId="1" xfId="5" applyNumberFormat="1" applyFont="1" applyFill="1" applyBorder="1" applyAlignment="1" applyProtection="1">
      <alignment horizontal="left" vertical="center" wrapText="1"/>
      <protection hidden="1"/>
    </xf>
    <xf numFmtId="49" fontId="25" fillId="2" borderId="1" xfId="0" applyNumberFormat="1" applyFont="1" applyFill="1" applyBorder="1" applyAlignment="1">
      <alignment horizontal="center"/>
    </xf>
    <xf numFmtId="49" fontId="17" fillId="2" borderId="1" xfId="0" applyNumberFormat="1" applyFont="1" applyFill="1" applyBorder="1" applyAlignment="1">
      <alignment horizontal="center"/>
    </xf>
    <xf numFmtId="0" fontId="17" fillId="2" borderId="1" xfId="0" applyFont="1" applyFill="1" applyBorder="1" applyAlignment="1">
      <alignment horizontal="center"/>
    </xf>
    <xf numFmtId="166" fontId="17" fillId="2" borderId="1" xfId="0" applyNumberFormat="1" applyFont="1" applyFill="1" applyBorder="1" applyAlignment="1">
      <alignment horizontal="center" wrapText="1"/>
    </xf>
    <xf numFmtId="166" fontId="0" fillId="0" borderId="0" xfId="0" applyNumberFormat="1"/>
    <xf numFmtId="164" fontId="4" fillId="2" borderId="0" xfId="0" applyNumberFormat="1" applyFont="1" applyFill="1" applyBorder="1"/>
    <xf numFmtId="166" fontId="10" fillId="2" borderId="2" xfId="0" applyNumberFormat="1" applyFont="1" applyFill="1" applyBorder="1" applyAlignment="1">
      <alignment horizontal="right"/>
    </xf>
    <xf numFmtId="166" fontId="10" fillId="2" borderId="1" xfId="0" applyNumberFormat="1" applyFont="1" applyFill="1" applyBorder="1" applyAlignment="1">
      <alignment horizontal="right"/>
    </xf>
    <xf numFmtId="4" fontId="0" fillId="0" borderId="0" xfId="0" applyNumberFormat="1"/>
    <xf numFmtId="49" fontId="27" fillId="0" borderId="0" xfId="0" applyNumberFormat="1" applyFont="1" applyFill="1" applyBorder="1" applyAlignment="1">
      <alignment horizontal="right"/>
    </xf>
    <xf numFmtId="0" fontId="0" fillId="0" borderId="0" xfId="0" applyAlignment="1">
      <alignment horizontal="center"/>
    </xf>
    <xf numFmtId="0" fontId="0" fillId="0" borderId="0" xfId="0" applyAlignment="1">
      <alignment horizontal="right"/>
    </xf>
    <xf numFmtId="0" fontId="0" fillId="0" borderId="0" xfId="0" applyAlignment="1">
      <alignment horizontal="right" wrapText="1"/>
    </xf>
    <xf numFmtId="0" fontId="1" fillId="0" borderId="0" xfId="0" applyFont="1" applyFill="1" applyAlignment="1">
      <alignment horizontal="center" wrapText="1"/>
    </xf>
    <xf numFmtId="0" fontId="22" fillId="0" borderId="0" xfId="0" applyFont="1" applyFill="1" applyAlignment="1">
      <alignment horizontal="center" vertical="center" wrapText="1"/>
    </xf>
    <xf numFmtId="0" fontId="20" fillId="0" borderId="0" xfId="0" applyNumberFormat="1" applyFont="1" applyFill="1" applyAlignment="1">
      <alignment horizontal="center" wrapText="1"/>
    </xf>
    <xf numFmtId="0" fontId="20" fillId="0" borderId="0" xfId="0" applyFont="1" applyFill="1" applyAlignment="1">
      <alignment horizontal="center" wrapText="1"/>
    </xf>
    <xf numFmtId="0" fontId="21" fillId="0" borderId="0" xfId="0" applyFont="1" applyFill="1" applyAlignment="1">
      <alignment horizontal="center" wrapText="1"/>
    </xf>
    <xf numFmtId="166" fontId="22" fillId="0" borderId="0" xfId="0" applyNumberFormat="1" applyFont="1" applyFill="1" applyBorder="1" applyAlignment="1">
      <alignment horizontal="center" vertical="center" wrapText="1"/>
    </xf>
    <xf numFmtId="166" fontId="17" fillId="0" borderId="7" xfId="0" applyNumberFormat="1" applyFont="1" applyFill="1" applyBorder="1" applyAlignment="1">
      <alignment horizontal="right" wrapText="1"/>
    </xf>
    <xf numFmtId="49" fontId="21" fillId="0" borderId="2" xfId="0" applyNumberFormat="1" applyFont="1" applyFill="1" applyBorder="1" applyAlignment="1">
      <alignment horizontal="center" wrapText="1"/>
    </xf>
    <xf numFmtId="49" fontId="21" fillId="0" borderId="8" xfId="0" applyNumberFormat="1" applyFont="1" applyFill="1" applyBorder="1" applyAlignment="1">
      <alignment horizontal="center" wrapText="1"/>
    </xf>
    <xf numFmtId="49" fontId="21" fillId="0" borderId="9" xfId="0" applyNumberFormat="1" applyFont="1" applyFill="1" applyBorder="1" applyAlignment="1">
      <alignment horizontal="center" wrapText="1"/>
    </xf>
    <xf numFmtId="2" fontId="21" fillId="0" borderId="5" xfId="2" applyNumberFormat="1" applyFont="1" applyFill="1" applyBorder="1" applyAlignment="1">
      <alignment horizontal="center" vertical="center" wrapText="1"/>
    </xf>
    <xf numFmtId="2" fontId="21" fillId="0" borderId="6" xfId="2" applyNumberFormat="1" applyFont="1" applyFill="1" applyBorder="1" applyAlignment="1">
      <alignment horizontal="center" vertical="center" wrapText="1"/>
    </xf>
    <xf numFmtId="2" fontId="21" fillId="0" borderId="5" xfId="2" applyNumberFormat="1" applyFont="1" applyFill="1" applyBorder="1" applyAlignment="1">
      <alignment horizontal="left" vertical="center" wrapText="1"/>
    </xf>
    <xf numFmtId="2" fontId="21" fillId="0" borderId="6" xfId="2" applyNumberFormat="1" applyFont="1" applyFill="1" applyBorder="1" applyAlignment="1">
      <alignment horizontal="left" vertical="center" wrapText="1"/>
    </xf>
    <xf numFmtId="0" fontId="21" fillId="0" borderId="5" xfId="0" applyFont="1" applyFill="1" applyBorder="1" applyAlignment="1">
      <alignment horizontal="center" vertical="center"/>
    </xf>
    <xf numFmtId="0" fontId="21" fillId="0" borderId="6" xfId="0" applyFont="1" applyFill="1" applyBorder="1" applyAlignment="1">
      <alignment horizontal="center" vertical="center"/>
    </xf>
    <xf numFmtId="0" fontId="0" fillId="0" borderId="7" xfId="0" applyFont="1" applyFill="1" applyBorder="1" applyAlignment="1">
      <alignment horizontal="center"/>
    </xf>
    <xf numFmtId="49" fontId="21" fillId="0" borderId="2" xfId="2" applyNumberFormat="1" applyFont="1" applyFill="1" applyBorder="1" applyAlignment="1">
      <alignment horizontal="center" vertical="center" wrapText="1"/>
    </xf>
    <xf numFmtId="49" fontId="21" fillId="0" borderId="8" xfId="2" applyNumberFormat="1" applyFont="1" applyFill="1" applyBorder="1" applyAlignment="1">
      <alignment horizontal="center" vertical="center" wrapText="1"/>
    </xf>
    <xf numFmtId="49" fontId="21" fillId="0" borderId="9" xfId="2" applyNumberFormat="1" applyFont="1" applyFill="1" applyBorder="1" applyAlignment="1">
      <alignment horizontal="center" vertical="center" wrapText="1"/>
    </xf>
    <xf numFmtId="0" fontId="21" fillId="0" borderId="4" xfId="0" applyFont="1" applyFill="1" applyBorder="1" applyAlignment="1">
      <alignment horizontal="center" vertical="center"/>
    </xf>
    <xf numFmtId="0" fontId="0" fillId="2" borderId="0" xfId="0" applyFill="1" applyAlignment="1">
      <alignment horizontal="center"/>
    </xf>
    <xf numFmtId="0" fontId="0" fillId="2" borderId="0" xfId="0" applyFill="1" applyAlignment="1">
      <alignment horizontal="center" wrapText="1"/>
    </xf>
    <xf numFmtId="0" fontId="31" fillId="2" borderId="0" xfId="0" applyFont="1" applyFill="1" applyAlignment="1">
      <alignment horizontal="center" wrapText="1"/>
    </xf>
    <xf numFmtId="0" fontId="25" fillId="0" borderId="7" xfId="0" applyFont="1" applyBorder="1" applyAlignment="1">
      <alignment horizontal="right"/>
    </xf>
    <xf numFmtId="0" fontId="25" fillId="0" borderId="0" xfId="0" applyFont="1" applyAlignment="1">
      <alignment horizontal="center" wrapText="1"/>
    </xf>
    <xf numFmtId="0" fontId="25" fillId="0" borderId="0" xfId="0" applyNumberFormat="1" applyFont="1" applyAlignment="1">
      <alignment horizontal="center"/>
    </xf>
    <xf numFmtId="0" fontId="32" fillId="0" borderId="0" xfId="0" applyFont="1" applyFill="1" applyBorder="1" applyAlignment="1" applyProtection="1">
      <alignment horizontal="center" vertical="center" wrapText="1"/>
      <protection locked="0"/>
    </xf>
  </cellXfs>
  <cellStyles count="6">
    <cellStyle name="Обычный" xfId="0" builtinId="0"/>
    <cellStyle name="Обычный 2" xfId="5"/>
    <cellStyle name="Обычный_tmp 2" xfId="4"/>
    <cellStyle name="Обычный_сентябрь приложения к решению" xfId="3"/>
    <cellStyle name="Финансовый [0] 2" xfId="2"/>
    <cellStyle name="Финансов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L98"/>
  <sheetViews>
    <sheetView topLeftCell="A89" zoomScale="136" zoomScaleNormal="136" workbookViewId="0">
      <selection activeCell="J94" sqref="J94"/>
    </sheetView>
  </sheetViews>
  <sheetFormatPr defaultRowHeight="12.75" x14ac:dyDescent="0.2"/>
  <cols>
    <col min="1" max="1" width="21.42578125" customWidth="1"/>
    <col min="2" max="2" width="54.28515625" customWidth="1"/>
    <col min="3" max="3" width="10.28515625" customWidth="1"/>
    <col min="4" max="4" width="11.5703125" customWidth="1"/>
    <col min="5" max="5" width="10.28515625" customWidth="1"/>
    <col min="6" max="6" width="10.85546875" hidden="1" customWidth="1"/>
    <col min="7" max="8" width="9.5703125" hidden="1" customWidth="1"/>
    <col min="10" max="10" width="13.140625" customWidth="1"/>
  </cols>
  <sheetData>
    <row r="1" spans="1:9" x14ac:dyDescent="0.2">
      <c r="B1" s="48"/>
      <c r="C1" s="319" t="s">
        <v>0</v>
      </c>
      <c r="D1" s="319"/>
      <c r="E1" s="319"/>
    </row>
    <row r="2" spans="1:9" x14ac:dyDescent="0.2">
      <c r="B2" s="320" t="s">
        <v>482</v>
      </c>
      <c r="C2" s="320"/>
      <c r="D2" s="320"/>
      <c r="E2" s="320"/>
    </row>
    <row r="3" spans="1:9" ht="39.75" customHeight="1" x14ac:dyDescent="0.2">
      <c r="B3" s="321" t="s">
        <v>138</v>
      </c>
      <c r="C3" s="321"/>
      <c r="D3" s="321"/>
      <c r="E3" s="321"/>
    </row>
    <row r="4" spans="1:9" x14ac:dyDescent="0.2">
      <c r="B4" s="1"/>
      <c r="C4" s="1"/>
      <c r="D4" s="1"/>
      <c r="E4" s="1"/>
    </row>
    <row r="5" spans="1:9" ht="25.5" customHeight="1" x14ac:dyDescent="0.2">
      <c r="B5" s="48"/>
      <c r="C5" s="319" t="s">
        <v>0</v>
      </c>
      <c r="D5" s="319"/>
      <c r="E5" s="319"/>
    </row>
    <row r="6" spans="1:9" x14ac:dyDescent="0.2">
      <c r="B6" s="320" t="s">
        <v>1</v>
      </c>
      <c r="C6" s="320"/>
      <c r="D6" s="320"/>
      <c r="E6" s="320"/>
    </row>
    <row r="7" spans="1:9" x14ac:dyDescent="0.2">
      <c r="B7" s="320" t="s">
        <v>2</v>
      </c>
      <c r="C7" s="320"/>
      <c r="D7" s="320"/>
      <c r="E7" s="320"/>
    </row>
    <row r="8" spans="1:9" x14ac:dyDescent="0.2">
      <c r="B8" s="320" t="s">
        <v>3</v>
      </c>
      <c r="C8" s="320"/>
      <c r="D8" s="320"/>
      <c r="E8" s="320"/>
    </row>
    <row r="9" spans="1:9" x14ac:dyDescent="0.2">
      <c r="B9" s="1"/>
      <c r="C9" s="1"/>
      <c r="D9" s="1"/>
      <c r="E9" s="1"/>
    </row>
    <row r="10" spans="1:9" ht="51.75" customHeight="1" x14ac:dyDescent="0.25">
      <c r="A10" s="322" t="s">
        <v>4</v>
      </c>
      <c r="B10" s="322"/>
      <c r="C10" s="322"/>
      <c r="D10" s="322"/>
      <c r="E10" s="322"/>
    </row>
    <row r="11" spans="1:9" x14ac:dyDescent="0.2">
      <c r="A11" s="2"/>
      <c r="B11" s="2"/>
      <c r="C11" s="3"/>
      <c r="D11" s="3"/>
      <c r="E11" s="3"/>
    </row>
    <row r="12" spans="1:9" x14ac:dyDescent="0.2">
      <c r="A12" s="4"/>
      <c r="B12" s="4"/>
      <c r="C12" s="5"/>
      <c r="D12" s="5"/>
      <c r="E12" s="5" t="s">
        <v>5</v>
      </c>
    </row>
    <row r="13" spans="1:9" ht="24" x14ac:dyDescent="0.2">
      <c r="A13" s="6" t="s">
        <v>6</v>
      </c>
      <c r="B13" s="6" t="s">
        <v>7</v>
      </c>
      <c r="C13" s="7" t="s">
        <v>8</v>
      </c>
      <c r="D13" s="8" t="s">
        <v>9</v>
      </c>
      <c r="E13" s="7" t="s">
        <v>10</v>
      </c>
    </row>
    <row r="14" spans="1:9" x14ac:dyDescent="0.2">
      <c r="A14" s="9" t="s">
        <v>11</v>
      </c>
      <c r="B14" s="9" t="s">
        <v>12</v>
      </c>
      <c r="C14" s="282">
        <f>C15+C24+C26+C34+C37+C41+C45+C52+C58+C57+C61+C48+C65</f>
        <v>23751.699999999997</v>
      </c>
      <c r="D14" s="283">
        <f>D15+D24+D26+D34+D37+D41+D45+D52+D58+D57+D61+D48</f>
        <v>19581.599999999999</v>
      </c>
      <c r="E14" s="283">
        <f>E15+E24+E26+E34+E37+E41+E45+E52+E58+E57+E61+E48</f>
        <v>19703.099999999999</v>
      </c>
      <c r="I14" s="276"/>
    </row>
    <row r="15" spans="1:9" x14ac:dyDescent="0.2">
      <c r="A15" s="9" t="s">
        <v>13</v>
      </c>
      <c r="B15" s="9" t="s">
        <v>14</v>
      </c>
      <c r="C15" s="284">
        <f>C16</f>
        <v>2555</v>
      </c>
      <c r="D15" s="285">
        <f>D16</f>
        <v>1685</v>
      </c>
      <c r="E15" s="285">
        <f>E16</f>
        <v>1769</v>
      </c>
      <c r="I15" s="276"/>
    </row>
    <row r="16" spans="1:9" x14ac:dyDescent="0.2">
      <c r="A16" s="10" t="s">
        <v>15</v>
      </c>
      <c r="B16" s="10" t="s">
        <v>16</v>
      </c>
      <c r="C16" s="286">
        <f>C17+C18+C19+C20+C21+C22</f>
        <v>2555</v>
      </c>
      <c r="D16" s="287">
        <f>D17+D23</f>
        <v>1685</v>
      </c>
      <c r="E16" s="287">
        <f>E17+E23</f>
        <v>1769</v>
      </c>
      <c r="I16" s="276"/>
    </row>
    <row r="17" spans="1:12" ht="49.5" x14ac:dyDescent="0.2">
      <c r="A17" s="11" t="s">
        <v>17</v>
      </c>
      <c r="B17" s="11" t="s">
        <v>18</v>
      </c>
      <c r="C17" s="288">
        <f>1605+547</f>
        <v>2152</v>
      </c>
      <c r="D17" s="289">
        <v>1685</v>
      </c>
      <c r="E17" s="289">
        <v>1769</v>
      </c>
      <c r="F17" s="12"/>
      <c r="G17" s="13"/>
      <c r="I17" s="276" t="s">
        <v>484</v>
      </c>
    </row>
    <row r="18" spans="1:12" ht="84" x14ac:dyDescent="0.2">
      <c r="A18" s="11" t="s">
        <v>486</v>
      </c>
      <c r="B18" s="11" t="s">
        <v>485</v>
      </c>
      <c r="C18" s="288">
        <f>5.4</f>
        <v>5.4</v>
      </c>
      <c r="D18" s="289"/>
      <c r="E18" s="289"/>
      <c r="F18" s="314"/>
      <c r="G18" s="13"/>
      <c r="I18" s="276" t="s">
        <v>487</v>
      </c>
    </row>
    <row r="19" spans="1:12" ht="60" x14ac:dyDescent="0.2">
      <c r="A19" s="11" t="s">
        <v>489</v>
      </c>
      <c r="B19" s="11" t="s">
        <v>488</v>
      </c>
      <c r="C19" s="288">
        <f>48.9</f>
        <v>48.9</v>
      </c>
      <c r="D19" s="289"/>
      <c r="E19" s="289"/>
      <c r="F19" s="314"/>
      <c r="G19" s="13"/>
      <c r="I19" s="276" t="s">
        <v>490</v>
      </c>
    </row>
    <row r="20" spans="1:12" ht="120" x14ac:dyDescent="0.2">
      <c r="A20" s="11" t="s">
        <v>492</v>
      </c>
      <c r="B20" s="11" t="s">
        <v>491</v>
      </c>
      <c r="C20" s="288">
        <f>57</f>
        <v>57</v>
      </c>
      <c r="D20" s="289"/>
      <c r="E20" s="289"/>
      <c r="F20" s="314"/>
      <c r="G20" s="13"/>
      <c r="I20" s="276" t="s">
        <v>493</v>
      </c>
    </row>
    <row r="21" spans="1:12" ht="72" x14ac:dyDescent="0.2">
      <c r="A21" s="11" t="s">
        <v>495</v>
      </c>
      <c r="B21" s="11" t="s">
        <v>494</v>
      </c>
      <c r="C21" s="288">
        <f>41</f>
        <v>41</v>
      </c>
      <c r="D21" s="289"/>
      <c r="E21" s="289"/>
      <c r="F21" s="314"/>
      <c r="G21" s="13"/>
      <c r="I21" s="276" t="s">
        <v>496</v>
      </c>
    </row>
    <row r="22" spans="1:12" ht="72" x14ac:dyDescent="0.2">
      <c r="A22" s="11" t="s">
        <v>498</v>
      </c>
      <c r="B22" s="11" t="s">
        <v>497</v>
      </c>
      <c r="C22" s="288">
        <f>250.7</f>
        <v>250.7</v>
      </c>
      <c r="D22" s="289"/>
      <c r="E22" s="289"/>
      <c r="F22" s="314"/>
      <c r="G22" s="13"/>
      <c r="I22" s="276" t="s">
        <v>499</v>
      </c>
    </row>
    <row r="23" spans="1:12" ht="11.25" customHeight="1" x14ac:dyDescent="0.2">
      <c r="A23" s="11" t="s">
        <v>19</v>
      </c>
      <c r="B23" s="11" t="s">
        <v>20</v>
      </c>
      <c r="C23" s="288">
        <v>0</v>
      </c>
      <c r="D23" s="289">
        <v>0</v>
      </c>
      <c r="E23" s="289">
        <v>0</v>
      </c>
      <c r="G23" s="13"/>
      <c r="I23" s="276"/>
    </row>
    <row r="24" spans="1:12" x14ac:dyDescent="0.2">
      <c r="A24" s="9" t="s">
        <v>21</v>
      </c>
      <c r="B24" s="9" t="s">
        <v>22</v>
      </c>
      <c r="C24" s="284">
        <f>C25</f>
        <v>3070.9</v>
      </c>
      <c r="D24" s="285">
        <f>D25</f>
        <v>159</v>
      </c>
      <c r="E24" s="285">
        <f>E25</f>
        <v>159</v>
      </c>
      <c r="G24" s="13"/>
      <c r="I24" s="276"/>
    </row>
    <row r="25" spans="1:12" x14ac:dyDescent="0.2">
      <c r="A25" s="11" t="s">
        <v>23</v>
      </c>
      <c r="B25" s="11" t="s">
        <v>24</v>
      </c>
      <c r="C25" s="288">
        <v>3070.9</v>
      </c>
      <c r="D25" s="289">
        <v>159</v>
      </c>
      <c r="E25" s="289">
        <v>159</v>
      </c>
      <c r="F25" s="12"/>
      <c r="G25" s="13"/>
      <c r="I25" s="276"/>
      <c r="L25" s="49"/>
    </row>
    <row r="26" spans="1:12" x14ac:dyDescent="0.2">
      <c r="A26" s="9" t="s">
        <v>25</v>
      </c>
      <c r="B26" s="9" t="s">
        <v>26</v>
      </c>
      <c r="C26" s="284">
        <f>C27+C29</f>
        <v>17159.8</v>
      </c>
      <c r="D26" s="285">
        <f>D27+D29</f>
        <v>17246.5</v>
      </c>
      <c r="E26" s="285">
        <f>E27+E29</f>
        <v>17279.5</v>
      </c>
      <c r="I26" s="276"/>
    </row>
    <row r="27" spans="1:12" x14ac:dyDescent="0.2">
      <c r="A27" s="15" t="s">
        <v>27</v>
      </c>
      <c r="B27" s="15" t="s">
        <v>28</v>
      </c>
      <c r="C27" s="288">
        <f>C28</f>
        <v>669</v>
      </c>
      <c r="D27" s="289">
        <f>D28</f>
        <v>678.8</v>
      </c>
      <c r="E27" s="289">
        <f>E28</f>
        <v>689.3</v>
      </c>
      <c r="I27" s="276"/>
    </row>
    <row r="28" spans="1:12" ht="36" x14ac:dyDescent="0.2">
      <c r="A28" s="11" t="s">
        <v>29</v>
      </c>
      <c r="B28" s="11" t="s">
        <v>30</v>
      </c>
      <c r="C28" s="288">
        <v>669</v>
      </c>
      <c r="D28" s="289">
        <v>678.8</v>
      </c>
      <c r="E28" s="289">
        <v>689.3</v>
      </c>
      <c r="I28" s="276"/>
    </row>
    <row r="29" spans="1:12" x14ac:dyDescent="0.2">
      <c r="A29" s="15" t="s">
        <v>31</v>
      </c>
      <c r="B29" s="15" t="s">
        <v>32</v>
      </c>
      <c r="C29" s="288">
        <f>C30+C32</f>
        <v>16490.8</v>
      </c>
      <c r="D29" s="289">
        <f>D30+D32</f>
        <v>16567.7</v>
      </c>
      <c r="E29" s="289">
        <f>E30+E32</f>
        <v>16590.2</v>
      </c>
      <c r="I29" s="276"/>
    </row>
    <row r="30" spans="1:12" ht="24" x14ac:dyDescent="0.2">
      <c r="A30" s="11" t="s">
        <v>33</v>
      </c>
      <c r="B30" s="11" t="s">
        <v>34</v>
      </c>
      <c r="C30" s="288">
        <f>C31</f>
        <v>5599.8</v>
      </c>
      <c r="D30" s="289">
        <f>D31</f>
        <v>5622.2</v>
      </c>
      <c r="E30" s="289">
        <f>E31</f>
        <v>5644.7</v>
      </c>
      <c r="I30" s="276"/>
    </row>
    <row r="31" spans="1:12" ht="42" customHeight="1" x14ac:dyDescent="0.2">
      <c r="A31" s="10" t="s">
        <v>35</v>
      </c>
      <c r="B31" s="10" t="s">
        <v>36</v>
      </c>
      <c r="C31" s="286">
        <v>5599.8</v>
      </c>
      <c r="D31" s="287">
        <v>5622.2</v>
      </c>
      <c r="E31" s="287">
        <v>5644.7</v>
      </c>
      <c r="I31" s="276"/>
    </row>
    <row r="32" spans="1:12" ht="24" x14ac:dyDescent="0.2">
      <c r="A32" s="11" t="s">
        <v>37</v>
      </c>
      <c r="B32" s="11" t="s">
        <v>38</v>
      </c>
      <c r="C32" s="288">
        <f>C33</f>
        <v>10891</v>
      </c>
      <c r="D32" s="289">
        <f>D33</f>
        <v>10945.5</v>
      </c>
      <c r="E32" s="289">
        <f>E33</f>
        <v>10945.5</v>
      </c>
      <c r="I32" s="276"/>
    </row>
    <row r="33" spans="1:9" ht="48" x14ac:dyDescent="0.2">
      <c r="A33" s="10" t="s">
        <v>39</v>
      </c>
      <c r="B33" s="10" t="s">
        <v>40</v>
      </c>
      <c r="C33" s="286">
        <v>10891</v>
      </c>
      <c r="D33" s="287">
        <v>10945.5</v>
      </c>
      <c r="E33" s="287">
        <v>10945.5</v>
      </c>
      <c r="I33" s="276"/>
    </row>
    <row r="34" spans="1:9" x14ac:dyDescent="0.2">
      <c r="A34" s="9" t="s">
        <v>41</v>
      </c>
      <c r="B34" s="9" t="s">
        <v>42</v>
      </c>
      <c r="C34" s="284">
        <f t="shared" ref="C34:E35" si="0">C35</f>
        <v>5.5</v>
      </c>
      <c r="D34" s="285">
        <f t="shared" si="0"/>
        <v>5.5</v>
      </c>
      <c r="E34" s="285">
        <f t="shared" si="0"/>
        <v>5.5</v>
      </c>
      <c r="I34" s="276"/>
    </row>
    <row r="35" spans="1:9" ht="48.75" customHeight="1" x14ac:dyDescent="0.2">
      <c r="A35" s="11" t="s">
        <v>43</v>
      </c>
      <c r="B35" s="11" t="s">
        <v>44</v>
      </c>
      <c r="C35" s="288">
        <f t="shared" si="0"/>
        <v>5.5</v>
      </c>
      <c r="D35" s="289">
        <f t="shared" si="0"/>
        <v>5.5</v>
      </c>
      <c r="E35" s="289">
        <f t="shared" si="0"/>
        <v>5.5</v>
      </c>
      <c r="I35" s="276"/>
    </row>
    <row r="36" spans="1:9" ht="48" x14ac:dyDescent="0.2">
      <c r="A36" s="11" t="s">
        <v>45</v>
      </c>
      <c r="B36" s="11" t="s">
        <v>46</v>
      </c>
      <c r="C36" s="288">
        <v>5.5</v>
      </c>
      <c r="D36" s="289">
        <v>5.5</v>
      </c>
      <c r="E36" s="289">
        <v>5.5</v>
      </c>
      <c r="I36" s="276"/>
    </row>
    <row r="37" spans="1:9" ht="0.75" customHeight="1" x14ac:dyDescent="0.2">
      <c r="A37" s="9" t="s">
        <v>47</v>
      </c>
      <c r="B37" s="9" t="s">
        <v>48</v>
      </c>
      <c r="C37" s="284">
        <f>C38</f>
        <v>0</v>
      </c>
      <c r="D37" s="285">
        <v>0</v>
      </c>
      <c r="E37" s="285">
        <v>0</v>
      </c>
      <c r="I37" s="276"/>
    </row>
    <row r="38" spans="1:9" hidden="1" x14ac:dyDescent="0.2">
      <c r="A38" s="11" t="s">
        <v>49</v>
      </c>
      <c r="B38" s="11" t="s">
        <v>50</v>
      </c>
      <c r="C38" s="288">
        <f>C39</f>
        <v>0</v>
      </c>
      <c r="D38" s="289">
        <v>0</v>
      </c>
      <c r="E38" s="289">
        <v>0</v>
      </c>
      <c r="I38" s="276"/>
    </row>
    <row r="39" spans="1:9" hidden="1" x14ac:dyDescent="0.2">
      <c r="A39" s="11" t="s">
        <v>51</v>
      </c>
      <c r="B39" s="11" t="s">
        <v>52</v>
      </c>
      <c r="C39" s="288">
        <f>C40</f>
        <v>0</v>
      </c>
      <c r="D39" s="289">
        <v>0</v>
      </c>
      <c r="E39" s="289">
        <v>0</v>
      </c>
      <c r="I39" s="276"/>
    </row>
    <row r="40" spans="1:9" ht="24" hidden="1" x14ac:dyDescent="0.2">
      <c r="A40" s="11" t="s">
        <v>53</v>
      </c>
      <c r="B40" s="11" t="s">
        <v>54</v>
      </c>
      <c r="C40" s="288">
        <v>0</v>
      </c>
      <c r="D40" s="289">
        <v>0</v>
      </c>
      <c r="E40" s="289">
        <v>0</v>
      </c>
      <c r="I40" s="276"/>
    </row>
    <row r="41" spans="1:9" ht="37.5" customHeight="1" x14ac:dyDescent="0.2">
      <c r="A41" s="9" t="s">
        <v>55</v>
      </c>
      <c r="B41" s="9" t="s">
        <v>56</v>
      </c>
      <c r="C41" s="290">
        <f>SUM(C42:C44)</f>
        <v>179.1</v>
      </c>
      <c r="D41" s="291">
        <f>SUM(D42:D44)</f>
        <v>179.1</v>
      </c>
      <c r="E41" s="291">
        <f>SUM(E42:E44)</f>
        <v>179.1</v>
      </c>
      <c r="I41" s="276"/>
    </row>
    <row r="42" spans="1:9" ht="66.75" hidden="1" customHeight="1" x14ac:dyDescent="0.2">
      <c r="A42" s="11" t="s">
        <v>57</v>
      </c>
      <c r="B42" s="11" t="s">
        <v>58</v>
      </c>
      <c r="C42" s="288">
        <v>0</v>
      </c>
      <c r="D42" s="289">
        <v>0</v>
      </c>
      <c r="E42" s="289">
        <v>0</v>
      </c>
      <c r="I42" s="276"/>
    </row>
    <row r="43" spans="1:9" ht="48" hidden="1" x14ac:dyDescent="0.2">
      <c r="A43" s="11" t="s">
        <v>59</v>
      </c>
      <c r="B43" s="16" t="s">
        <v>60</v>
      </c>
      <c r="C43" s="288">
        <v>0</v>
      </c>
      <c r="D43" s="289">
        <v>0</v>
      </c>
      <c r="E43" s="289">
        <v>0</v>
      </c>
      <c r="I43" s="276"/>
    </row>
    <row r="44" spans="1:9" ht="60" x14ac:dyDescent="0.2">
      <c r="A44" s="11" t="s">
        <v>61</v>
      </c>
      <c r="B44" s="11" t="s">
        <v>62</v>
      </c>
      <c r="C44" s="288">
        <v>179.1</v>
      </c>
      <c r="D44" s="289">
        <v>179.1</v>
      </c>
      <c r="E44" s="289">
        <v>179.1</v>
      </c>
      <c r="I44" s="276"/>
    </row>
    <row r="45" spans="1:9" ht="24" hidden="1" x14ac:dyDescent="0.2">
      <c r="A45" s="9" t="s">
        <v>63</v>
      </c>
      <c r="B45" s="9" t="s">
        <v>64</v>
      </c>
      <c r="C45" s="290">
        <f>SUM(C46:C47)</f>
        <v>0</v>
      </c>
      <c r="D45" s="291">
        <v>0</v>
      </c>
      <c r="E45" s="291">
        <v>0</v>
      </c>
      <c r="I45" s="276"/>
    </row>
    <row r="46" spans="1:9" ht="24" hidden="1" x14ac:dyDescent="0.2">
      <c r="A46" s="17" t="s">
        <v>65</v>
      </c>
      <c r="B46" s="18" t="s">
        <v>66</v>
      </c>
      <c r="C46" s="288">
        <v>0</v>
      </c>
      <c r="D46" s="289">
        <v>0</v>
      </c>
      <c r="E46" s="289">
        <v>0</v>
      </c>
      <c r="I46" s="276"/>
    </row>
    <row r="47" spans="1:9" hidden="1" x14ac:dyDescent="0.2">
      <c r="A47" s="17" t="s">
        <v>67</v>
      </c>
      <c r="B47" s="18" t="s">
        <v>68</v>
      </c>
      <c r="C47" s="288">
        <v>0</v>
      </c>
      <c r="D47" s="289">
        <v>0</v>
      </c>
      <c r="E47" s="289">
        <v>0</v>
      </c>
      <c r="I47" s="276"/>
    </row>
    <row r="48" spans="1:9" ht="24" hidden="1" customHeight="1" x14ac:dyDescent="0.2">
      <c r="A48" s="19" t="s">
        <v>69</v>
      </c>
      <c r="B48" s="20" t="s">
        <v>64</v>
      </c>
      <c r="C48" s="292">
        <f t="shared" ref="C48:E50" si="1">C49</f>
        <v>0</v>
      </c>
      <c r="D48" s="292">
        <f t="shared" si="1"/>
        <v>0</v>
      </c>
      <c r="E48" s="293">
        <f t="shared" si="1"/>
        <v>0</v>
      </c>
      <c r="I48" s="276"/>
    </row>
    <row r="49" spans="1:9" ht="12.75" hidden="1" customHeight="1" x14ac:dyDescent="0.2">
      <c r="A49" s="21" t="s">
        <v>70</v>
      </c>
      <c r="B49" s="18" t="s">
        <v>71</v>
      </c>
      <c r="C49" s="288">
        <f t="shared" si="1"/>
        <v>0</v>
      </c>
      <c r="D49" s="288">
        <f t="shared" si="1"/>
        <v>0</v>
      </c>
      <c r="E49" s="289">
        <f t="shared" si="1"/>
        <v>0</v>
      </c>
      <c r="I49" s="276"/>
    </row>
    <row r="50" spans="1:9" ht="12.75" hidden="1" customHeight="1" x14ac:dyDescent="0.2">
      <c r="A50" s="21" t="s">
        <v>72</v>
      </c>
      <c r="B50" s="18" t="s">
        <v>73</v>
      </c>
      <c r="C50" s="288">
        <f t="shared" si="1"/>
        <v>0</v>
      </c>
      <c r="D50" s="288">
        <f t="shared" si="1"/>
        <v>0</v>
      </c>
      <c r="E50" s="289">
        <f t="shared" si="1"/>
        <v>0</v>
      </c>
      <c r="I50" s="276"/>
    </row>
    <row r="51" spans="1:9" ht="24" hidden="1" customHeight="1" x14ac:dyDescent="0.2">
      <c r="A51" s="21" t="s">
        <v>65</v>
      </c>
      <c r="B51" s="18" t="s">
        <v>66</v>
      </c>
      <c r="C51" s="288"/>
      <c r="D51" s="288"/>
      <c r="E51" s="289"/>
      <c r="I51" s="276"/>
    </row>
    <row r="52" spans="1:9" ht="24" x14ac:dyDescent="0.2">
      <c r="A52" s="9" t="s">
        <v>74</v>
      </c>
      <c r="B52" s="9" t="s">
        <v>75</v>
      </c>
      <c r="C52" s="291">
        <f>C53</f>
        <v>709.3</v>
      </c>
      <c r="D52" s="291">
        <f>D53</f>
        <v>298.10000000000002</v>
      </c>
      <c r="E52" s="291">
        <f>E53</f>
        <v>302.60000000000002</v>
      </c>
      <c r="I52" s="276"/>
    </row>
    <row r="53" spans="1:9" ht="36" x14ac:dyDescent="0.2">
      <c r="A53" s="11" t="s">
        <v>76</v>
      </c>
      <c r="B53" s="11" t="s">
        <v>77</v>
      </c>
      <c r="C53" s="289">
        <f t="shared" ref="C53:E55" si="2">C54</f>
        <v>709.3</v>
      </c>
      <c r="D53" s="289">
        <f t="shared" si="2"/>
        <v>298.10000000000002</v>
      </c>
      <c r="E53" s="289">
        <f t="shared" si="2"/>
        <v>302.60000000000002</v>
      </c>
      <c r="I53" s="276"/>
    </row>
    <row r="54" spans="1:9" ht="24" x14ac:dyDescent="0.2">
      <c r="A54" s="11" t="s">
        <v>78</v>
      </c>
      <c r="B54" s="11" t="s">
        <v>79</v>
      </c>
      <c r="C54" s="289">
        <f t="shared" si="2"/>
        <v>709.3</v>
      </c>
      <c r="D54" s="289">
        <f t="shared" si="2"/>
        <v>298.10000000000002</v>
      </c>
      <c r="E54" s="289">
        <f t="shared" si="2"/>
        <v>302.60000000000002</v>
      </c>
      <c r="I54" s="276"/>
    </row>
    <row r="55" spans="1:9" ht="44.25" customHeight="1" x14ac:dyDescent="0.2">
      <c r="A55" s="11" t="s">
        <v>80</v>
      </c>
      <c r="B55" s="11" t="s">
        <v>81</v>
      </c>
      <c r="C55" s="289">
        <f t="shared" si="2"/>
        <v>709.3</v>
      </c>
      <c r="D55" s="289">
        <f t="shared" si="2"/>
        <v>298.10000000000002</v>
      </c>
      <c r="E55" s="289">
        <f t="shared" si="2"/>
        <v>302.60000000000002</v>
      </c>
      <c r="I55" s="276"/>
    </row>
    <row r="56" spans="1:9" ht="36" x14ac:dyDescent="0.2">
      <c r="A56" s="16" t="s">
        <v>82</v>
      </c>
      <c r="B56" s="16" t="s">
        <v>83</v>
      </c>
      <c r="C56" s="288">
        <v>709.3</v>
      </c>
      <c r="D56" s="289">
        <v>298.10000000000002</v>
      </c>
      <c r="E56" s="289">
        <v>302.60000000000002</v>
      </c>
      <c r="I56" s="276"/>
    </row>
    <row r="57" spans="1:9" ht="48" hidden="1" x14ac:dyDescent="0.2">
      <c r="A57" s="22" t="s">
        <v>84</v>
      </c>
      <c r="B57" s="22" t="s">
        <v>85</v>
      </c>
      <c r="C57" s="294">
        <v>0</v>
      </c>
      <c r="D57" s="295">
        <v>0</v>
      </c>
      <c r="E57" s="295">
        <v>0</v>
      </c>
      <c r="I57" s="276"/>
    </row>
    <row r="58" spans="1:9" ht="22.5" hidden="1" customHeight="1" x14ac:dyDescent="0.2">
      <c r="A58" s="23" t="s">
        <v>86</v>
      </c>
      <c r="B58" s="23" t="s">
        <v>87</v>
      </c>
      <c r="C58" s="294">
        <f>C59+C60</f>
        <v>0</v>
      </c>
      <c r="D58" s="295">
        <f>D59+D60</f>
        <v>0</v>
      </c>
      <c r="E58" s="295">
        <f>E59+E60</f>
        <v>0</v>
      </c>
      <c r="I58" s="276"/>
    </row>
    <row r="59" spans="1:9" hidden="1" x14ac:dyDescent="0.2">
      <c r="A59" s="24" t="s">
        <v>88</v>
      </c>
      <c r="B59" s="24" t="s">
        <v>89</v>
      </c>
      <c r="C59" s="296">
        <v>0</v>
      </c>
      <c r="D59" s="297">
        <v>0</v>
      </c>
      <c r="E59" s="297">
        <v>0</v>
      </c>
      <c r="I59" s="276"/>
    </row>
    <row r="60" spans="1:9" ht="24" hidden="1" x14ac:dyDescent="0.2">
      <c r="A60" s="24" t="s">
        <v>90</v>
      </c>
      <c r="B60" s="24" t="s">
        <v>91</v>
      </c>
      <c r="C60" s="296">
        <v>0</v>
      </c>
      <c r="D60" s="297">
        <v>0</v>
      </c>
      <c r="E60" s="297">
        <v>0</v>
      </c>
      <c r="I60" s="276"/>
    </row>
    <row r="61" spans="1:9" x14ac:dyDescent="0.2">
      <c r="A61" s="15" t="s">
        <v>92</v>
      </c>
      <c r="B61" s="15" t="s">
        <v>93</v>
      </c>
      <c r="C61" s="298">
        <f t="shared" ref="C61:E63" si="3">C62</f>
        <v>8.4</v>
      </c>
      <c r="D61" s="299">
        <f t="shared" si="3"/>
        <v>8.4</v>
      </c>
      <c r="E61" s="299">
        <f t="shared" si="3"/>
        <v>8.4</v>
      </c>
      <c r="I61" s="276"/>
    </row>
    <row r="62" spans="1:9" ht="24" x14ac:dyDescent="0.2">
      <c r="A62" s="11" t="s">
        <v>94</v>
      </c>
      <c r="B62" s="11" t="s">
        <v>95</v>
      </c>
      <c r="C62" s="300">
        <f t="shared" si="3"/>
        <v>8.4</v>
      </c>
      <c r="D62" s="301">
        <f t="shared" si="3"/>
        <v>8.4</v>
      </c>
      <c r="E62" s="301">
        <f t="shared" si="3"/>
        <v>8.4</v>
      </c>
      <c r="I62" s="276"/>
    </row>
    <row r="63" spans="1:9" ht="36" x14ac:dyDescent="0.2">
      <c r="A63" s="11" t="s">
        <v>96</v>
      </c>
      <c r="B63" s="11" t="s">
        <v>97</v>
      </c>
      <c r="C63" s="300">
        <f t="shared" si="3"/>
        <v>8.4</v>
      </c>
      <c r="D63" s="301">
        <f t="shared" si="3"/>
        <v>8.4</v>
      </c>
      <c r="E63" s="301">
        <f t="shared" si="3"/>
        <v>8.4</v>
      </c>
      <c r="I63" s="276"/>
    </row>
    <row r="64" spans="1:9" ht="50.25" customHeight="1" x14ac:dyDescent="0.2">
      <c r="A64" s="11" t="s">
        <v>98</v>
      </c>
      <c r="B64" s="11" t="s">
        <v>99</v>
      </c>
      <c r="C64" s="300">
        <v>8.4</v>
      </c>
      <c r="D64" s="301">
        <v>8.4</v>
      </c>
      <c r="E64" s="301">
        <v>8.4</v>
      </c>
      <c r="I64" s="276"/>
    </row>
    <row r="65" spans="1:9" ht="26.25" customHeight="1" x14ac:dyDescent="0.2">
      <c r="A65" s="11" t="s">
        <v>100</v>
      </c>
      <c r="B65" s="15" t="s">
        <v>87</v>
      </c>
      <c r="C65" s="315">
        <v>63.7</v>
      </c>
      <c r="D65" s="316">
        <v>0</v>
      </c>
      <c r="E65" s="316">
        <v>0</v>
      </c>
      <c r="I65" s="276" t="s">
        <v>500</v>
      </c>
    </row>
    <row r="66" spans="1:9" ht="26.25" customHeight="1" x14ac:dyDescent="0.2">
      <c r="A66" s="9" t="s">
        <v>101</v>
      </c>
      <c r="B66" s="9" t="s">
        <v>102</v>
      </c>
      <c r="C66" s="284">
        <f>C67+C93</f>
        <v>4788.0655400000005</v>
      </c>
      <c r="D66" s="285">
        <f t="shared" ref="D66:E66" si="4">D67+D93</f>
        <v>1933.3</v>
      </c>
      <c r="E66" s="285">
        <f t="shared" si="4"/>
        <v>2391.6</v>
      </c>
      <c r="I66" s="276"/>
    </row>
    <row r="67" spans="1:9" ht="24" x14ac:dyDescent="0.2">
      <c r="A67" s="25" t="s">
        <v>103</v>
      </c>
      <c r="B67" s="26" t="s">
        <v>104</v>
      </c>
      <c r="C67" s="292">
        <f>C78+C83+C68+C74</f>
        <v>3997.8655400000007</v>
      </c>
      <c r="D67" s="293">
        <f>D78+D83+D68+D74</f>
        <v>1933.3</v>
      </c>
      <c r="E67" s="293">
        <f>E78+E83+E68+E74</f>
        <v>2391.6</v>
      </c>
      <c r="I67" s="276"/>
    </row>
    <row r="68" spans="1:9" ht="24" x14ac:dyDescent="0.2">
      <c r="A68" s="27" t="s">
        <v>105</v>
      </c>
      <c r="B68" s="28" t="s">
        <v>106</v>
      </c>
      <c r="C68" s="290">
        <f>C69+C70+C71</f>
        <v>1362.8</v>
      </c>
      <c r="D68" s="291">
        <f>D69+D70+D71</f>
        <v>1496.8</v>
      </c>
      <c r="E68" s="291">
        <f>E69+E70+E71</f>
        <v>1534.1</v>
      </c>
      <c r="I68" s="276"/>
    </row>
    <row r="69" spans="1:9" ht="24" x14ac:dyDescent="0.2">
      <c r="A69" s="29" t="s">
        <v>107</v>
      </c>
      <c r="B69" s="30" t="s">
        <v>108</v>
      </c>
      <c r="C69" s="288">
        <v>1314.1</v>
      </c>
      <c r="D69" s="289">
        <v>1436.2</v>
      </c>
      <c r="E69" s="289">
        <v>1470.6</v>
      </c>
      <c r="F69" s="31">
        <v>1314060</v>
      </c>
      <c r="G69" s="31">
        <v>1436209</v>
      </c>
      <c r="H69" s="31">
        <v>1470635</v>
      </c>
      <c r="I69" s="276"/>
    </row>
    <row r="70" spans="1:9" ht="24" x14ac:dyDescent="0.2">
      <c r="A70" s="32" t="s">
        <v>107</v>
      </c>
      <c r="B70" s="30" t="s">
        <v>109</v>
      </c>
      <c r="C70" s="288">
        <v>48.7</v>
      </c>
      <c r="D70" s="289">
        <v>60.6</v>
      </c>
      <c r="E70" s="289">
        <v>63.5</v>
      </c>
      <c r="F70">
        <v>48700</v>
      </c>
      <c r="G70">
        <v>60600</v>
      </c>
      <c r="H70">
        <v>63500</v>
      </c>
      <c r="I70" s="276"/>
    </row>
    <row r="71" spans="1:9" ht="24" hidden="1" x14ac:dyDescent="0.2">
      <c r="A71" s="32" t="s">
        <v>110</v>
      </c>
      <c r="B71" s="33" t="s">
        <v>111</v>
      </c>
      <c r="C71" s="288">
        <v>0</v>
      </c>
      <c r="D71" s="289">
        <v>0</v>
      </c>
      <c r="E71" s="289">
        <v>0</v>
      </c>
      <c r="I71" s="276"/>
    </row>
    <row r="72" spans="1:9" hidden="1" x14ac:dyDescent="0.2">
      <c r="A72" s="25" t="s">
        <v>112</v>
      </c>
      <c r="B72" s="26" t="s">
        <v>113</v>
      </c>
      <c r="C72" s="292">
        <f>C73</f>
        <v>0</v>
      </c>
      <c r="D72" s="293">
        <f>D73</f>
        <v>0</v>
      </c>
      <c r="E72" s="293">
        <f>E73</f>
        <v>0</v>
      </c>
      <c r="I72" s="276"/>
    </row>
    <row r="73" spans="1:9" ht="24.75" hidden="1" customHeight="1" x14ac:dyDescent="0.2">
      <c r="A73" s="32" t="s">
        <v>114</v>
      </c>
      <c r="B73" s="33" t="s">
        <v>115</v>
      </c>
      <c r="C73" s="288">
        <v>0</v>
      </c>
      <c r="D73" s="289">
        <v>0</v>
      </c>
      <c r="E73" s="289">
        <v>0</v>
      </c>
      <c r="I73" s="276"/>
    </row>
    <row r="74" spans="1:9" ht="24" x14ac:dyDescent="0.2">
      <c r="A74" s="27" t="s">
        <v>116</v>
      </c>
      <c r="B74" s="28" t="s">
        <v>117</v>
      </c>
      <c r="C74" s="284">
        <f>C75</f>
        <v>359.95812000000001</v>
      </c>
      <c r="D74" s="285">
        <f>D75</f>
        <v>381.5</v>
      </c>
      <c r="E74" s="285">
        <f>E75</f>
        <v>415.9</v>
      </c>
      <c r="I74" s="276"/>
    </row>
    <row r="75" spans="1:9" ht="36" x14ac:dyDescent="0.2">
      <c r="A75" s="32" t="s">
        <v>118</v>
      </c>
      <c r="B75" s="33" t="s">
        <v>119</v>
      </c>
      <c r="C75" s="288">
        <f>359.49084+0.46728</f>
        <v>359.95812000000001</v>
      </c>
      <c r="D75" s="289">
        <v>381.5</v>
      </c>
      <c r="E75" s="289">
        <v>415.9</v>
      </c>
      <c r="F75" s="34">
        <v>359490.84</v>
      </c>
      <c r="G75" s="35">
        <v>381489.87</v>
      </c>
      <c r="H75" s="35">
        <v>415893.67</v>
      </c>
      <c r="I75" s="276" t="s">
        <v>501</v>
      </c>
    </row>
    <row r="76" spans="1:9" ht="48" hidden="1" x14ac:dyDescent="0.2">
      <c r="A76" s="25" t="s">
        <v>120</v>
      </c>
      <c r="B76" s="26" t="s">
        <v>121</v>
      </c>
      <c r="C76" s="292">
        <f>C77</f>
        <v>0</v>
      </c>
      <c r="D76" s="293">
        <f>D77</f>
        <v>0</v>
      </c>
      <c r="E76" s="293">
        <f>E77</f>
        <v>0</v>
      </c>
      <c r="I76" s="276"/>
    </row>
    <row r="77" spans="1:9" ht="48" hidden="1" x14ac:dyDescent="0.2">
      <c r="A77" s="36" t="s">
        <v>120</v>
      </c>
      <c r="B77" s="37" t="s">
        <v>121</v>
      </c>
      <c r="C77" s="288">
        <v>0</v>
      </c>
      <c r="D77" s="289">
        <v>0</v>
      </c>
      <c r="E77" s="289">
        <v>0</v>
      </c>
      <c r="I77" s="276"/>
    </row>
    <row r="78" spans="1:9" ht="48" x14ac:dyDescent="0.2">
      <c r="A78" s="25" t="s">
        <v>120</v>
      </c>
      <c r="B78" s="26" t="s">
        <v>121</v>
      </c>
      <c r="C78" s="293">
        <f>C79+C80+C81+C82</f>
        <v>999.90000000000009</v>
      </c>
      <c r="D78" s="293">
        <f>D79+D80+D81+D82</f>
        <v>0</v>
      </c>
      <c r="E78" s="293">
        <f>E79+E80+E81+E82</f>
        <v>0</v>
      </c>
      <c r="I78" s="276"/>
    </row>
    <row r="79" spans="1:9" ht="39.75" hidden="1" customHeight="1" x14ac:dyDescent="0.2">
      <c r="A79" s="36"/>
      <c r="B79" s="38" t="s">
        <v>122</v>
      </c>
      <c r="C79" s="288">
        <v>0</v>
      </c>
      <c r="D79" s="289">
        <v>0</v>
      </c>
      <c r="E79" s="289">
        <v>0</v>
      </c>
      <c r="I79" s="276"/>
    </row>
    <row r="80" spans="1:9" ht="110.25" customHeight="1" x14ac:dyDescent="0.2">
      <c r="A80" s="25"/>
      <c r="B80" s="39" t="s">
        <v>123</v>
      </c>
      <c r="C80" s="288">
        <v>469.8</v>
      </c>
      <c r="D80" s="289">
        <v>0</v>
      </c>
      <c r="E80" s="289">
        <v>0</v>
      </c>
      <c r="G80" s="40"/>
      <c r="I80" s="276"/>
    </row>
    <row r="81" spans="1:10" ht="105" customHeight="1" x14ac:dyDescent="0.2">
      <c r="A81" s="25"/>
      <c r="B81" s="11" t="s">
        <v>124</v>
      </c>
      <c r="C81" s="288">
        <v>16.600000000000001</v>
      </c>
      <c r="D81" s="289">
        <v>0</v>
      </c>
      <c r="E81" s="289">
        <v>0</v>
      </c>
      <c r="I81" s="276"/>
      <c r="J81" s="313"/>
    </row>
    <row r="82" spans="1:10" ht="108" x14ac:dyDescent="0.2">
      <c r="A82" s="41"/>
      <c r="B82" s="11" t="s">
        <v>125</v>
      </c>
      <c r="C82" s="288">
        <v>513.5</v>
      </c>
      <c r="D82" s="289">
        <v>0</v>
      </c>
      <c r="E82" s="289">
        <v>0</v>
      </c>
      <c r="I82" s="276"/>
    </row>
    <row r="83" spans="1:10" x14ac:dyDescent="0.2">
      <c r="A83" s="42" t="s">
        <v>126</v>
      </c>
      <c r="B83" s="43" t="s">
        <v>127</v>
      </c>
      <c r="C83" s="302">
        <f>C84+C85+C87+C88+C89</f>
        <v>1275.20742</v>
      </c>
      <c r="D83" s="293">
        <f>D86+D87+D88+D89+D90</f>
        <v>55</v>
      </c>
      <c r="E83" s="293">
        <f>E86+E87+E88+E89+E90</f>
        <v>441.6</v>
      </c>
      <c r="I83" s="276"/>
    </row>
    <row r="84" spans="1:10" ht="36" x14ac:dyDescent="0.2">
      <c r="A84" s="42"/>
      <c r="B84" s="50" t="s">
        <v>139</v>
      </c>
      <c r="C84" s="303">
        <v>40</v>
      </c>
      <c r="D84" s="289">
        <v>0</v>
      </c>
      <c r="E84" s="289">
        <v>0</v>
      </c>
      <c r="I84" s="276"/>
    </row>
    <row r="85" spans="1:10" ht="34.5" customHeight="1" x14ac:dyDescent="0.2">
      <c r="A85" s="42"/>
      <c r="B85" s="50" t="s">
        <v>132</v>
      </c>
      <c r="C85" s="303">
        <f>608.65945+206.54797</f>
        <v>815.20741999999996</v>
      </c>
      <c r="D85" s="289">
        <v>0</v>
      </c>
      <c r="E85" s="289">
        <v>0</v>
      </c>
      <c r="I85" s="276"/>
    </row>
    <row r="86" spans="1:10" ht="36" hidden="1" x14ac:dyDescent="0.2">
      <c r="A86" s="44"/>
      <c r="B86" s="33" t="s">
        <v>128</v>
      </c>
      <c r="C86" s="303"/>
      <c r="D86" s="289"/>
      <c r="E86" s="289"/>
      <c r="I86" s="276"/>
    </row>
    <row r="87" spans="1:10" ht="36" x14ac:dyDescent="0.2">
      <c r="A87" s="32"/>
      <c r="B87" s="11" t="s">
        <v>129</v>
      </c>
      <c r="C87" s="303">
        <v>0</v>
      </c>
      <c r="D87" s="289">
        <v>0</v>
      </c>
      <c r="E87" s="289">
        <v>441.6</v>
      </c>
      <c r="H87">
        <v>441611.47</v>
      </c>
      <c r="I87" s="276"/>
    </row>
    <row r="88" spans="1:10" ht="48" x14ac:dyDescent="0.2">
      <c r="A88" s="32"/>
      <c r="B88" s="11" t="s">
        <v>130</v>
      </c>
      <c r="C88" s="303">
        <v>420</v>
      </c>
      <c r="D88" s="289">
        <v>0</v>
      </c>
      <c r="E88" s="289">
        <v>0</v>
      </c>
      <c r="I88" s="276"/>
    </row>
    <row r="89" spans="1:10" ht="29.25" customHeight="1" x14ac:dyDescent="0.2">
      <c r="A89" s="32"/>
      <c r="B89" s="11" t="s">
        <v>131</v>
      </c>
      <c r="C89" s="303">
        <v>0</v>
      </c>
      <c r="D89" s="289">
        <v>55</v>
      </c>
      <c r="E89" s="289">
        <v>0</v>
      </c>
      <c r="I89" s="276"/>
    </row>
    <row r="90" spans="1:10" ht="24" hidden="1" x14ac:dyDescent="0.2">
      <c r="A90" s="32"/>
      <c r="B90" s="11" t="s">
        <v>132</v>
      </c>
      <c r="C90" s="288"/>
      <c r="D90" s="289"/>
      <c r="E90" s="289"/>
      <c r="I90" s="276"/>
    </row>
    <row r="91" spans="1:10" ht="48" hidden="1" x14ac:dyDescent="0.2">
      <c r="A91" s="32"/>
      <c r="B91" s="11" t="s">
        <v>130</v>
      </c>
      <c r="C91" s="288"/>
      <c r="D91" s="289"/>
      <c r="E91" s="289"/>
      <c r="I91" s="276"/>
    </row>
    <row r="92" spans="1:10" hidden="1" x14ac:dyDescent="0.2">
      <c r="A92" s="32"/>
      <c r="B92" s="11"/>
      <c r="C92" s="288"/>
      <c r="D92" s="289"/>
      <c r="E92" s="289"/>
      <c r="I92" s="276"/>
    </row>
    <row r="93" spans="1:10" ht="48" x14ac:dyDescent="0.2">
      <c r="A93" s="25" t="s">
        <v>140</v>
      </c>
      <c r="B93" s="15" t="s">
        <v>141</v>
      </c>
      <c r="C93" s="292">
        <v>790.2</v>
      </c>
      <c r="D93" s="293">
        <v>0</v>
      </c>
      <c r="E93" s="293">
        <v>0</v>
      </c>
      <c r="I93" s="276"/>
    </row>
    <row r="94" spans="1:10" ht="24.75" customHeight="1" x14ac:dyDescent="0.2">
      <c r="A94" s="27"/>
      <c r="B94" s="306" t="s">
        <v>133</v>
      </c>
      <c r="C94" s="307">
        <f>C14+C66</f>
        <v>28539.765539999997</v>
      </c>
      <c r="D94" s="307">
        <f>D14+D66</f>
        <v>21514.899999999998</v>
      </c>
      <c r="E94" s="307">
        <f>E14+E66</f>
        <v>22094.699999999997</v>
      </c>
      <c r="I94" s="276" t="s">
        <v>502</v>
      </c>
      <c r="J94" s="317">
        <v>1014167.28</v>
      </c>
    </row>
    <row r="95" spans="1:10" x14ac:dyDescent="0.2">
      <c r="A95" s="45"/>
      <c r="B95" s="46" t="s">
        <v>134</v>
      </c>
      <c r="C95" s="288">
        <f>C66</f>
        <v>4788.0655400000005</v>
      </c>
      <c r="D95" s="289">
        <f>D66</f>
        <v>1933.3</v>
      </c>
      <c r="E95" s="289">
        <f>E66</f>
        <v>2391.6</v>
      </c>
      <c r="I95" s="276"/>
    </row>
    <row r="96" spans="1:10" x14ac:dyDescent="0.2">
      <c r="A96" s="45"/>
      <c r="B96" s="47" t="s">
        <v>135</v>
      </c>
      <c r="C96" s="289">
        <f>C15+C24+C26+C34+C37</f>
        <v>22791.199999999997</v>
      </c>
      <c r="D96" s="289">
        <f>D15+D24+D26+D34+D37</f>
        <v>19096</v>
      </c>
      <c r="E96" s="289">
        <f>E15+E24+E26+E34+E37</f>
        <v>19213</v>
      </c>
      <c r="I96" s="276"/>
    </row>
    <row r="97" spans="1:9" x14ac:dyDescent="0.2">
      <c r="A97" s="45"/>
      <c r="B97" s="14" t="s">
        <v>136</v>
      </c>
      <c r="C97" s="288">
        <f>C41+C45+C52+C58+C61+C48</f>
        <v>896.8</v>
      </c>
      <c r="D97" s="289">
        <f>D41+D45+D52+D58+D61+D48</f>
        <v>485.6</v>
      </c>
      <c r="E97" s="289">
        <f>E41+E45+E52+E58+E61+E48</f>
        <v>490.1</v>
      </c>
      <c r="I97" s="276"/>
    </row>
    <row r="98" spans="1:9" ht="24" x14ac:dyDescent="0.2">
      <c r="A98" s="45"/>
      <c r="B98" s="11" t="s">
        <v>137</v>
      </c>
      <c r="C98" s="289">
        <f>C14-C52+C68</f>
        <v>24405.199999999997</v>
      </c>
      <c r="D98" s="289">
        <f>D14-D52+D68</f>
        <v>20780.3</v>
      </c>
      <c r="E98" s="289">
        <f>E14-E52+E68</f>
        <v>20934.599999999999</v>
      </c>
      <c r="I98" s="276"/>
    </row>
  </sheetData>
  <mergeCells count="8">
    <mergeCell ref="C1:E1"/>
    <mergeCell ref="B2:E2"/>
    <mergeCell ref="B3:E3"/>
    <mergeCell ref="A10:E10"/>
    <mergeCell ref="C5:E5"/>
    <mergeCell ref="B6:E6"/>
    <mergeCell ref="B7:E7"/>
    <mergeCell ref="B8:E8"/>
  </mergeCells>
  <pageMargins left="0.7" right="0.7" top="0.75" bottom="0.75" header="0.3" footer="0.3"/>
  <pageSetup paperSize="9" scale="7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R232"/>
  <sheetViews>
    <sheetView view="pageBreakPreview" topLeftCell="A149" zoomScale="131" zoomScaleNormal="120" zoomScaleSheetLayoutView="131" workbookViewId="0">
      <selection activeCell="T151" sqref="T151"/>
    </sheetView>
  </sheetViews>
  <sheetFormatPr defaultRowHeight="11.25" x14ac:dyDescent="0.2"/>
  <cols>
    <col min="1" max="1" width="73.5703125" style="54" customWidth="1"/>
    <col min="2" max="2" width="5.140625" style="258" customWidth="1"/>
    <col min="3" max="3" width="4.7109375" style="258" customWidth="1"/>
    <col min="4" max="4" width="4.85546875" style="258" customWidth="1"/>
    <col min="5" max="5" width="4.28515625" style="258" customWidth="1"/>
    <col min="6" max="7" width="6.5703125" style="258" customWidth="1"/>
    <col min="8" max="8" width="12.85546875" style="259" customWidth="1"/>
    <col min="9" max="9" width="10.85546875" style="64" customWidth="1"/>
    <col min="10" max="10" width="12.42578125" style="54" customWidth="1"/>
    <col min="11" max="11" width="9.140625" style="54" hidden="1" customWidth="1"/>
    <col min="12" max="12" width="14.28515625" style="54" hidden="1" customWidth="1"/>
    <col min="13" max="14" width="9.140625" style="54" hidden="1" customWidth="1"/>
    <col min="15" max="16" width="0" style="54" hidden="1" customWidth="1"/>
    <col min="17" max="256" width="9.140625" style="54"/>
    <col min="257" max="257" width="73.7109375" style="54" customWidth="1"/>
    <col min="258" max="258" width="5.140625" style="54" customWidth="1"/>
    <col min="259" max="259" width="4.7109375" style="54" customWidth="1"/>
    <col min="260" max="260" width="4.85546875" style="54" customWidth="1"/>
    <col min="261" max="261" width="4.28515625" style="54" customWidth="1"/>
    <col min="262" max="263" width="6.5703125" style="54" customWidth="1"/>
    <col min="264" max="264" width="12.85546875" style="54" customWidth="1"/>
    <col min="265" max="265" width="10.85546875" style="54" customWidth="1"/>
    <col min="266" max="266" width="10.7109375" style="54" customWidth="1"/>
    <col min="267" max="267" width="9.140625" style="54" customWidth="1"/>
    <col min="268" max="268" width="14.28515625" style="54" customWidth="1"/>
    <col min="269" max="270" width="9.140625" style="54" customWidth="1"/>
    <col min="271" max="512" width="9.140625" style="54"/>
    <col min="513" max="513" width="73.7109375" style="54" customWidth="1"/>
    <col min="514" max="514" width="5.140625" style="54" customWidth="1"/>
    <col min="515" max="515" width="4.7109375" style="54" customWidth="1"/>
    <col min="516" max="516" width="4.85546875" style="54" customWidth="1"/>
    <col min="517" max="517" width="4.28515625" style="54" customWidth="1"/>
    <col min="518" max="519" width="6.5703125" style="54" customWidth="1"/>
    <col min="520" max="520" width="12.85546875" style="54" customWidth="1"/>
    <col min="521" max="521" width="10.85546875" style="54" customWidth="1"/>
    <col min="522" max="522" width="10.7109375" style="54" customWidth="1"/>
    <col min="523" max="523" width="9.140625" style="54" customWidth="1"/>
    <col min="524" max="524" width="14.28515625" style="54" customWidth="1"/>
    <col min="525" max="526" width="9.140625" style="54" customWidth="1"/>
    <col min="527" max="768" width="9.140625" style="54"/>
    <col min="769" max="769" width="73.7109375" style="54" customWidth="1"/>
    <col min="770" max="770" width="5.140625" style="54" customWidth="1"/>
    <col min="771" max="771" width="4.7109375" style="54" customWidth="1"/>
    <col min="772" max="772" width="4.85546875" style="54" customWidth="1"/>
    <col min="773" max="773" width="4.28515625" style="54" customWidth="1"/>
    <col min="774" max="775" width="6.5703125" style="54" customWidth="1"/>
    <col min="776" max="776" width="12.85546875" style="54" customWidth="1"/>
    <col min="777" max="777" width="10.85546875" style="54" customWidth="1"/>
    <col min="778" max="778" width="10.7109375" style="54" customWidth="1"/>
    <col min="779" max="779" width="9.140625" style="54" customWidth="1"/>
    <col min="780" max="780" width="14.28515625" style="54" customWidth="1"/>
    <col min="781" max="782" width="9.140625" style="54" customWidth="1"/>
    <col min="783" max="1024" width="9.140625" style="54"/>
    <col min="1025" max="1025" width="73.7109375" style="54" customWidth="1"/>
    <col min="1026" max="1026" width="5.140625" style="54" customWidth="1"/>
    <col min="1027" max="1027" width="4.7109375" style="54" customWidth="1"/>
    <col min="1028" max="1028" width="4.85546875" style="54" customWidth="1"/>
    <col min="1029" max="1029" width="4.28515625" style="54" customWidth="1"/>
    <col min="1030" max="1031" width="6.5703125" style="54" customWidth="1"/>
    <col min="1032" max="1032" width="12.85546875" style="54" customWidth="1"/>
    <col min="1033" max="1033" width="10.85546875" style="54" customWidth="1"/>
    <col min="1034" max="1034" width="10.7109375" style="54" customWidth="1"/>
    <col min="1035" max="1035" width="9.140625" style="54" customWidth="1"/>
    <col min="1036" max="1036" width="14.28515625" style="54" customWidth="1"/>
    <col min="1037" max="1038" width="9.140625" style="54" customWidth="1"/>
    <col min="1039" max="1280" width="9.140625" style="54"/>
    <col min="1281" max="1281" width="73.7109375" style="54" customWidth="1"/>
    <col min="1282" max="1282" width="5.140625" style="54" customWidth="1"/>
    <col min="1283" max="1283" width="4.7109375" style="54" customWidth="1"/>
    <col min="1284" max="1284" width="4.85546875" style="54" customWidth="1"/>
    <col min="1285" max="1285" width="4.28515625" style="54" customWidth="1"/>
    <col min="1286" max="1287" width="6.5703125" style="54" customWidth="1"/>
    <col min="1288" max="1288" width="12.85546875" style="54" customWidth="1"/>
    <col min="1289" max="1289" width="10.85546875" style="54" customWidth="1"/>
    <col min="1290" max="1290" width="10.7109375" style="54" customWidth="1"/>
    <col min="1291" max="1291" width="9.140625" style="54" customWidth="1"/>
    <col min="1292" max="1292" width="14.28515625" style="54" customWidth="1"/>
    <col min="1293" max="1294" width="9.140625" style="54" customWidth="1"/>
    <col min="1295" max="1536" width="9.140625" style="54"/>
    <col min="1537" max="1537" width="73.7109375" style="54" customWidth="1"/>
    <col min="1538" max="1538" width="5.140625" style="54" customWidth="1"/>
    <col min="1539" max="1539" width="4.7109375" style="54" customWidth="1"/>
    <col min="1540" max="1540" width="4.85546875" style="54" customWidth="1"/>
    <col min="1541" max="1541" width="4.28515625" style="54" customWidth="1"/>
    <col min="1542" max="1543" width="6.5703125" style="54" customWidth="1"/>
    <col min="1544" max="1544" width="12.85546875" style="54" customWidth="1"/>
    <col min="1545" max="1545" width="10.85546875" style="54" customWidth="1"/>
    <col min="1546" max="1546" width="10.7109375" style="54" customWidth="1"/>
    <col min="1547" max="1547" width="9.140625" style="54" customWidth="1"/>
    <col min="1548" max="1548" width="14.28515625" style="54" customWidth="1"/>
    <col min="1549" max="1550" width="9.140625" style="54" customWidth="1"/>
    <col min="1551" max="1792" width="9.140625" style="54"/>
    <col min="1793" max="1793" width="73.7109375" style="54" customWidth="1"/>
    <col min="1794" max="1794" width="5.140625" style="54" customWidth="1"/>
    <col min="1795" max="1795" width="4.7109375" style="54" customWidth="1"/>
    <col min="1796" max="1796" width="4.85546875" style="54" customWidth="1"/>
    <col min="1797" max="1797" width="4.28515625" style="54" customWidth="1"/>
    <col min="1798" max="1799" width="6.5703125" style="54" customWidth="1"/>
    <col min="1800" max="1800" width="12.85546875" style="54" customWidth="1"/>
    <col min="1801" max="1801" width="10.85546875" style="54" customWidth="1"/>
    <col min="1802" max="1802" width="10.7109375" style="54" customWidth="1"/>
    <col min="1803" max="1803" width="9.140625" style="54" customWidth="1"/>
    <col min="1804" max="1804" width="14.28515625" style="54" customWidth="1"/>
    <col min="1805" max="1806" width="9.140625" style="54" customWidth="1"/>
    <col min="1807" max="2048" width="9.140625" style="54"/>
    <col min="2049" max="2049" width="73.7109375" style="54" customWidth="1"/>
    <col min="2050" max="2050" width="5.140625" style="54" customWidth="1"/>
    <col min="2051" max="2051" width="4.7109375" style="54" customWidth="1"/>
    <col min="2052" max="2052" width="4.85546875" style="54" customWidth="1"/>
    <col min="2053" max="2053" width="4.28515625" style="54" customWidth="1"/>
    <col min="2054" max="2055" width="6.5703125" style="54" customWidth="1"/>
    <col min="2056" max="2056" width="12.85546875" style="54" customWidth="1"/>
    <col min="2057" max="2057" width="10.85546875" style="54" customWidth="1"/>
    <col min="2058" max="2058" width="10.7109375" style="54" customWidth="1"/>
    <col min="2059" max="2059" width="9.140625" style="54" customWidth="1"/>
    <col min="2060" max="2060" width="14.28515625" style="54" customWidth="1"/>
    <col min="2061" max="2062" width="9.140625" style="54" customWidth="1"/>
    <col min="2063" max="2304" width="9.140625" style="54"/>
    <col min="2305" max="2305" width="73.7109375" style="54" customWidth="1"/>
    <col min="2306" max="2306" width="5.140625" style="54" customWidth="1"/>
    <col min="2307" max="2307" width="4.7109375" style="54" customWidth="1"/>
    <col min="2308" max="2308" width="4.85546875" style="54" customWidth="1"/>
    <col min="2309" max="2309" width="4.28515625" style="54" customWidth="1"/>
    <col min="2310" max="2311" width="6.5703125" style="54" customWidth="1"/>
    <col min="2312" max="2312" width="12.85546875" style="54" customWidth="1"/>
    <col min="2313" max="2313" width="10.85546875" style="54" customWidth="1"/>
    <col min="2314" max="2314" width="10.7109375" style="54" customWidth="1"/>
    <col min="2315" max="2315" width="9.140625" style="54" customWidth="1"/>
    <col min="2316" max="2316" width="14.28515625" style="54" customWidth="1"/>
    <col min="2317" max="2318" width="9.140625" style="54" customWidth="1"/>
    <col min="2319" max="2560" width="9.140625" style="54"/>
    <col min="2561" max="2561" width="73.7109375" style="54" customWidth="1"/>
    <col min="2562" max="2562" width="5.140625" style="54" customWidth="1"/>
    <col min="2563" max="2563" width="4.7109375" style="54" customWidth="1"/>
    <col min="2564" max="2564" width="4.85546875" style="54" customWidth="1"/>
    <col min="2565" max="2565" width="4.28515625" style="54" customWidth="1"/>
    <col min="2566" max="2567" width="6.5703125" style="54" customWidth="1"/>
    <col min="2568" max="2568" width="12.85546875" style="54" customWidth="1"/>
    <col min="2569" max="2569" width="10.85546875" style="54" customWidth="1"/>
    <col min="2570" max="2570" width="10.7109375" style="54" customWidth="1"/>
    <col min="2571" max="2571" width="9.140625" style="54" customWidth="1"/>
    <col min="2572" max="2572" width="14.28515625" style="54" customWidth="1"/>
    <col min="2573" max="2574" width="9.140625" style="54" customWidth="1"/>
    <col min="2575" max="2816" width="9.140625" style="54"/>
    <col min="2817" max="2817" width="73.7109375" style="54" customWidth="1"/>
    <col min="2818" max="2818" width="5.140625" style="54" customWidth="1"/>
    <col min="2819" max="2819" width="4.7109375" style="54" customWidth="1"/>
    <col min="2820" max="2820" width="4.85546875" style="54" customWidth="1"/>
    <col min="2821" max="2821" width="4.28515625" style="54" customWidth="1"/>
    <col min="2822" max="2823" width="6.5703125" style="54" customWidth="1"/>
    <col min="2824" max="2824" width="12.85546875" style="54" customWidth="1"/>
    <col min="2825" max="2825" width="10.85546875" style="54" customWidth="1"/>
    <col min="2826" max="2826" width="10.7109375" style="54" customWidth="1"/>
    <col min="2827" max="2827" width="9.140625" style="54" customWidth="1"/>
    <col min="2828" max="2828" width="14.28515625" style="54" customWidth="1"/>
    <col min="2829" max="2830" width="9.140625" style="54" customWidth="1"/>
    <col min="2831" max="3072" width="9.140625" style="54"/>
    <col min="3073" max="3073" width="73.7109375" style="54" customWidth="1"/>
    <col min="3074" max="3074" width="5.140625" style="54" customWidth="1"/>
    <col min="3075" max="3075" width="4.7109375" style="54" customWidth="1"/>
    <col min="3076" max="3076" width="4.85546875" style="54" customWidth="1"/>
    <col min="3077" max="3077" width="4.28515625" style="54" customWidth="1"/>
    <col min="3078" max="3079" width="6.5703125" style="54" customWidth="1"/>
    <col min="3080" max="3080" width="12.85546875" style="54" customWidth="1"/>
    <col min="3081" max="3081" width="10.85546875" style="54" customWidth="1"/>
    <col min="3082" max="3082" width="10.7109375" style="54" customWidth="1"/>
    <col min="3083" max="3083" width="9.140625" style="54" customWidth="1"/>
    <col min="3084" max="3084" width="14.28515625" style="54" customWidth="1"/>
    <col min="3085" max="3086" width="9.140625" style="54" customWidth="1"/>
    <col min="3087" max="3328" width="9.140625" style="54"/>
    <col min="3329" max="3329" width="73.7109375" style="54" customWidth="1"/>
    <col min="3330" max="3330" width="5.140625" style="54" customWidth="1"/>
    <col min="3331" max="3331" width="4.7109375" style="54" customWidth="1"/>
    <col min="3332" max="3332" width="4.85546875" style="54" customWidth="1"/>
    <col min="3333" max="3333" width="4.28515625" style="54" customWidth="1"/>
    <col min="3334" max="3335" width="6.5703125" style="54" customWidth="1"/>
    <col min="3336" max="3336" width="12.85546875" style="54" customWidth="1"/>
    <col min="3337" max="3337" width="10.85546875" style="54" customWidth="1"/>
    <col min="3338" max="3338" width="10.7109375" style="54" customWidth="1"/>
    <col min="3339" max="3339" width="9.140625" style="54" customWidth="1"/>
    <col min="3340" max="3340" width="14.28515625" style="54" customWidth="1"/>
    <col min="3341" max="3342" width="9.140625" style="54" customWidth="1"/>
    <col min="3343" max="3584" width="9.140625" style="54"/>
    <col min="3585" max="3585" width="73.7109375" style="54" customWidth="1"/>
    <col min="3586" max="3586" width="5.140625" style="54" customWidth="1"/>
    <col min="3587" max="3587" width="4.7109375" style="54" customWidth="1"/>
    <col min="3588" max="3588" width="4.85546875" style="54" customWidth="1"/>
    <col min="3589" max="3589" width="4.28515625" style="54" customWidth="1"/>
    <col min="3590" max="3591" width="6.5703125" style="54" customWidth="1"/>
    <col min="3592" max="3592" width="12.85546875" style="54" customWidth="1"/>
    <col min="3593" max="3593" width="10.85546875" style="54" customWidth="1"/>
    <col min="3594" max="3594" width="10.7109375" style="54" customWidth="1"/>
    <col min="3595" max="3595" width="9.140625" style="54" customWidth="1"/>
    <col min="3596" max="3596" width="14.28515625" style="54" customWidth="1"/>
    <col min="3597" max="3598" width="9.140625" style="54" customWidth="1"/>
    <col min="3599" max="3840" width="9.140625" style="54"/>
    <col min="3841" max="3841" width="73.7109375" style="54" customWidth="1"/>
    <col min="3842" max="3842" width="5.140625" style="54" customWidth="1"/>
    <col min="3843" max="3843" width="4.7109375" style="54" customWidth="1"/>
    <col min="3844" max="3844" width="4.85546875" style="54" customWidth="1"/>
    <col min="3845" max="3845" width="4.28515625" style="54" customWidth="1"/>
    <col min="3846" max="3847" width="6.5703125" style="54" customWidth="1"/>
    <col min="3848" max="3848" width="12.85546875" style="54" customWidth="1"/>
    <col min="3849" max="3849" width="10.85546875" style="54" customWidth="1"/>
    <col min="3850" max="3850" width="10.7109375" style="54" customWidth="1"/>
    <col min="3851" max="3851" width="9.140625" style="54" customWidth="1"/>
    <col min="3852" max="3852" width="14.28515625" style="54" customWidth="1"/>
    <col min="3853" max="3854" width="9.140625" style="54" customWidth="1"/>
    <col min="3855" max="4096" width="9.140625" style="54"/>
    <col min="4097" max="4097" width="73.7109375" style="54" customWidth="1"/>
    <col min="4098" max="4098" width="5.140625" style="54" customWidth="1"/>
    <col min="4099" max="4099" width="4.7109375" style="54" customWidth="1"/>
    <col min="4100" max="4100" width="4.85546875" style="54" customWidth="1"/>
    <col min="4101" max="4101" width="4.28515625" style="54" customWidth="1"/>
    <col min="4102" max="4103" width="6.5703125" style="54" customWidth="1"/>
    <col min="4104" max="4104" width="12.85546875" style="54" customWidth="1"/>
    <col min="4105" max="4105" width="10.85546875" style="54" customWidth="1"/>
    <col min="4106" max="4106" width="10.7109375" style="54" customWidth="1"/>
    <col min="4107" max="4107" width="9.140625" style="54" customWidth="1"/>
    <col min="4108" max="4108" width="14.28515625" style="54" customWidth="1"/>
    <col min="4109" max="4110" width="9.140625" style="54" customWidth="1"/>
    <col min="4111" max="4352" width="9.140625" style="54"/>
    <col min="4353" max="4353" width="73.7109375" style="54" customWidth="1"/>
    <col min="4354" max="4354" width="5.140625" style="54" customWidth="1"/>
    <col min="4355" max="4355" width="4.7109375" style="54" customWidth="1"/>
    <col min="4356" max="4356" width="4.85546875" style="54" customWidth="1"/>
    <col min="4357" max="4357" width="4.28515625" style="54" customWidth="1"/>
    <col min="4358" max="4359" width="6.5703125" style="54" customWidth="1"/>
    <col min="4360" max="4360" width="12.85546875" style="54" customWidth="1"/>
    <col min="4361" max="4361" width="10.85546875" style="54" customWidth="1"/>
    <col min="4362" max="4362" width="10.7109375" style="54" customWidth="1"/>
    <col min="4363" max="4363" width="9.140625" style="54" customWidth="1"/>
    <col min="4364" max="4364" width="14.28515625" style="54" customWidth="1"/>
    <col min="4365" max="4366" width="9.140625" style="54" customWidth="1"/>
    <col min="4367" max="4608" width="9.140625" style="54"/>
    <col min="4609" max="4609" width="73.7109375" style="54" customWidth="1"/>
    <col min="4610" max="4610" width="5.140625" style="54" customWidth="1"/>
    <col min="4611" max="4611" width="4.7109375" style="54" customWidth="1"/>
    <col min="4612" max="4612" width="4.85546875" style="54" customWidth="1"/>
    <col min="4613" max="4613" width="4.28515625" style="54" customWidth="1"/>
    <col min="4614" max="4615" width="6.5703125" style="54" customWidth="1"/>
    <col min="4616" max="4616" width="12.85546875" style="54" customWidth="1"/>
    <col min="4617" max="4617" width="10.85546875" style="54" customWidth="1"/>
    <col min="4618" max="4618" width="10.7109375" style="54" customWidth="1"/>
    <col min="4619" max="4619" width="9.140625" style="54" customWidth="1"/>
    <col min="4620" max="4620" width="14.28515625" style="54" customWidth="1"/>
    <col min="4621" max="4622" width="9.140625" style="54" customWidth="1"/>
    <col min="4623" max="4864" width="9.140625" style="54"/>
    <col min="4865" max="4865" width="73.7109375" style="54" customWidth="1"/>
    <col min="4866" max="4866" width="5.140625" style="54" customWidth="1"/>
    <col min="4867" max="4867" width="4.7109375" style="54" customWidth="1"/>
    <col min="4868" max="4868" width="4.85546875" style="54" customWidth="1"/>
    <col min="4869" max="4869" width="4.28515625" style="54" customWidth="1"/>
    <col min="4870" max="4871" width="6.5703125" style="54" customWidth="1"/>
    <col min="4872" max="4872" width="12.85546875" style="54" customWidth="1"/>
    <col min="4873" max="4873" width="10.85546875" style="54" customWidth="1"/>
    <col min="4874" max="4874" width="10.7109375" style="54" customWidth="1"/>
    <col min="4875" max="4875" width="9.140625" style="54" customWidth="1"/>
    <col min="4876" max="4876" width="14.28515625" style="54" customWidth="1"/>
    <col min="4877" max="4878" width="9.140625" style="54" customWidth="1"/>
    <col min="4879" max="5120" width="9.140625" style="54"/>
    <col min="5121" max="5121" width="73.7109375" style="54" customWidth="1"/>
    <col min="5122" max="5122" width="5.140625" style="54" customWidth="1"/>
    <col min="5123" max="5123" width="4.7109375" style="54" customWidth="1"/>
    <col min="5124" max="5124" width="4.85546875" style="54" customWidth="1"/>
    <col min="5125" max="5125" width="4.28515625" style="54" customWidth="1"/>
    <col min="5126" max="5127" width="6.5703125" style="54" customWidth="1"/>
    <col min="5128" max="5128" width="12.85546875" style="54" customWidth="1"/>
    <col min="5129" max="5129" width="10.85546875" style="54" customWidth="1"/>
    <col min="5130" max="5130" width="10.7109375" style="54" customWidth="1"/>
    <col min="5131" max="5131" width="9.140625" style="54" customWidth="1"/>
    <col min="5132" max="5132" width="14.28515625" style="54" customWidth="1"/>
    <col min="5133" max="5134" width="9.140625" style="54" customWidth="1"/>
    <col min="5135" max="5376" width="9.140625" style="54"/>
    <col min="5377" max="5377" width="73.7109375" style="54" customWidth="1"/>
    <col min="5378" max="5378" width="5.140625" style="54" customWidth="1"/>
    <col min="5379" max="5379" width="4.7109375" style="54" customWidth="1"/>
    <col min="5380" max="5380" width="4.85546875" style="54" customWidth="1"/>
    <col min="5381" max="5381" width="4.28515625" style="54" customWidth="1"/>
    <col min="5382" max="5383" width="6.5703125" style="54" customWidth="1"/>
    <col min="5384" max="5384" width="12.85546875" style="54" customWidth="1"/>
    <col min="5385" max="5385" width="10.85546875" style="54" customWidth="1"/>
    <col min="5386" max="5386" width="10.7109375" style="54" customWidth="1"/>
    <col min="5387" max="5387" width="9.140625" style="54" customWidth="1"/>
    <col min="5388" max="5388" width="14.28515625" style="54" customWidth="1"/>
    <col min="5389" max="5390" width="9.140625" style="54" customWidth="1"/>
    <col min="5391" max="5632" width="9.140625" style="54"/>
    <col min="5633" max="5633" width="73.7109375" style="54" customWidth="1"/>
    <col min="5634" max="5634" width="5.140625" style="54" customWidth="1"/>
    <col min="5635" max="5635" width="4.7109375" style="54" customWidth="1"/>
    <col min="5636" max="5636" width="4.85546875" style="54" customWidth="1"/>
    <col min="5637" max="5637" width="4.28515625" style="54" customWidth="1"/>
    <col min="5638" max="5639" width="6.5703125" style="54" customWidth="1"/>
    <col min="5640" max="5640" width="12.85546875" style="54" customWidth="1"/>
    <col min="5641" max="5641" width="10.85546875" style="54" customWidth="1"/>
    <col min="5642" max="5642" width="10.7109375" style="54" customWidth="1"/>
    <col min="5643" max="5643" width="9.140625" style="54" customWidth="1"/>
    <col min="5644" max="5644" width="14.28515625" style="54" customWidth="1"/>
    <col min="5645" max="5646" width="9.140625" style="54" customWidth="1"/>
    <col min="5647" max="5888" width="9.140625" style="54"/>
    <col min="5889" max="5889" width="73.7109375" style="54" customWidth="1"/>
    <col min="5890" max="5890" width="5.140625" style="54" customWidth="1"/>
    <col min="5891" max="5891" width="4.7109375" style="54" customWidth="1"/>
    <col min="5892" max="5892" width="4.85546875" style="54" customWidth="1"/>
    <col min="5893" max="5893" width="4.28515625" style="54" customWidth="1"/>
    <col min="5894" max="5895" width="6.5703125" style="54" customWidth="1"/>
    <col min="5896" max="5896" width="12.85546875" style="54" customWidth="1"/>
    <col min="5897" max="5897" width="10.85546875" style="54" customWidth="1"/>
    <col min="5898" max="5898" width="10.7109375" style="54" customWidth="1"/>
    <col min="5899" max="5899" width="9.140625" style="54" customWidth="1"/>
    <col min="5900" max="5900" width="14.28515625" style="54" customWidth="1"/>
    <col min="5901" max="5902" width="9.140625" style="54" customWidth="1"/>
    <col min="5903" max="6144" width="9.140625" style="54"/>
    <col min="6145" max="6145" width="73.7109375" style="54" customWidth="1"/>
    <col min="6146" max="6146" width="5.140625" style="54" customWidth="1"/>
    <col min="6147" max="6147" width="4.7109375" style="54" customWidth="1"/>
    <col min="6148" max="6148" width="4.85546875" style="54" customWidth="1"/>
    <col min="6149" max="6149" width="4.28515625" style="54" customWidth="1"/>
    <col min="6150" max="6151" width="6.5703125" style="54" customWidth="1"/>
    <col min="6152" max="6152" width="12.85546875" style="54" customWidth="1"/>
    <col min="6153" max="6153" width="10.85546875" style="54" customWidth="1"/>
    <col min="6154" max="6154" width="10.7109375" style="54" customWidth="1"/>
    <col min="6155" max="6155" width="9.140625" style="54" customWidth="1"/>
    <col min="6156" max="6156" width="14.28515625" style="54" customWidth="1"/>
    <col min="6157" max="6158" width="9.140625" style="54" customWidth="1"/>
    <col min="6159" max="6400" width="9.140625" style="54"/>
    <col min="6401" max="6401" width="73.7109375" style="54" customWidth="1"/>
    <col min="6402" max="6402" width="5.140625" style="54" customWidth="1"/>
    <col min="6403" max="6403" width="4.7109375" style="54" customWidth="1"/>
    <col min="6404" max="6404" width="4.85546875" style="54" customWidth="1"/>
    <col min="6405" max="6405" width="4.28515625" style="54" customWidth="1"/>
    <col min="6406" max="6407" width="6.5703125" style="54" customWidth="1"/>
    <col min="6408" max="6408" width="12.85546875" style="54" customWidth="1"/>
    <col min="6409" max="6409" width="10.85546875" style="54" customWidth="1"/>
    <col min="6410" max="6410" width="10.7109375" style="54" customWidth="1"/>
    <col min="6411" max="6411" width="9.140625" style="54" customWidth="1"/>
    <col min="6412" max="6412" width="14.28515625" style="54" customWidth="1"/>
    <col min="6413" max="6414" width="9.140625" style="54" customWidth="1"/>
    <col min="6415" max="6656" width="9.140625" style="54"/>
    <col min="6657" max="6657" width="73.7109375" style="54" customWidth="1"/>
    <col min="6658" max="6658" width="5.140625" style="54" customWidth="1"/>
    <col min="6659" max="6659" width="4.7109375" style="54" customWidth="1"/>
    <col min="6660" max="6660" width="4.85546875" style="54" customWidth="1"/>
    <col min="6661" max="6661" width="4.28515625" style="54" customWidth="1"/>
    <col min="6662" max="6663" width="6.5703125" style="54" customWidth="1"/>
    <col min="6664" max="6664" width="12.85546875" style="54" customWidth="1"/>
    <col min="6665" max="6665" width="10.85546875" style="54" customWidth="1"/>
    <col min="6666" max="6666" width="10.7109375" style="54" customWidth="1"/>
    <col min="6667" max="6667" width="9.140625" style="54" customWidth="1"/>
    <col min="6668" max="6668" width="14.28515625" style="54" customWidth="1"/>
    <col min="6669" max="6670" width="9.140625" style="54" customWidth="1"/>
    <col min="6671" max="6912" width="9.140625" style="54"/>
    <col min="6913" max="6913" width="73.7109375" style="54" customWidth="1"/>
    <col min="6914" max="6914" width="5.140625" style="54" customWidth="1"/>
    <col min="6915" max="6915" width="4.7109375" style="54" customWidth="1"/>
    <col min="6916" max="6916" width="4.85546875" style="54" customWidth="1"/>
    <col min="6917" max="6917" width="4.28515625" style="54" customWidth="1"/>
    <col min="6918" max="6919" width="6.5703125" style="54" customWidth="1"/>
    <col min="6920" max="6920" width="12.85546875" style="54" customWidth="1"/>
    <col min="6921" max="6921" width="10.85546875" style="54" customWidth="1"/>
    <col min="6922" max="6922" width="10.7109375" style="54" customWidth="1"/>
    <col min="6923" max="6923" width="9.140625" style="54" customWidth="1"/>
    <col min="6924" max="6924" width="14.28515625" style="54" customWidth="1"/>
    <col min="6925" max="6926" width="9.140625" style="54" customWidth="1"/>
    <col min="6927" max="7168" width="9.140625" style="54"/>
    <col min="7169" max="7169" width="73.7109375" style="54" customWidth="1"/>
    <col min="7170" max="7170" width="5.140625" style="54" customWidth="1"/>
    <col min="7171" max="7171" width="4.7109375" style="54" customWidth="1"/>
    <col min="7172" max="7172" width="4.85546875" style="54" customWidth="1"/>
    <col min="7173" max="7173" width="4.28515625" style="54" customWidth="1"/>
    <col min="7174" max="7175" width="6.5703125" style="54" customWidth="1"/>
    <col min="7176" max="7176" width="12.85546875" style="54" customWidth="1"/>
    <col min="7177" max="7177" width="10.85546875" style="54" customWidth="1"/>
    <col min="7178" max="7178" width="10.7109375" style="54" customWidth="1"/>
    <col min="7179" max="7179" width="9.140625" style="54" customWidth="1"/>
    <col min="7180" max="7180" width="14.28515625" style="54" customWidth="1"/>
    <col min="7181" max="7182" width="9.140625" style="54" customWidth="1"/>
    <col min="7183" max="7424" width="9.140625" style="54"/>
    <col min="7425" max="7425" width="73.7109375" style="54" customWidth="1"/>
    <col min="7426" max="7426" width="5.140625" style="54" customWidth="1"/>
    <col min="7427" max="7427" width="4.7109375" style="54" customWidth="1"/>
    <col min="7428" max="7428" width="4.85546875" style="54" customWidth="1"/>
    <col min="7429" max="7429" width="4.28515625" style="54" customWidth="1"/>
    <col min="7430" max="7431" width="6.5703125" style="54" customWidth="1"/>
    <col min="7432" max="7432" width="12.85546875" style="54" customWidth="1"/>
    <col min="7433" max="7433" width="10.85546875" style="54" customWidth="1"/>
    <col min="7434" max="7434" width="10.7109375" style="54" customWidth="1"/>
    <col min="7435" max="7435" width="9.140625" style="54" customWidth="1"/>
    <col min="7436" max="7436" width="14.28515625" style="54" customWidth="1"/>
    <col min="7437" max="7438" width="9.140625" style="54" customWidth="1"/>
    <col min="7439" max="7680" width="9.140625" style="54"/>
    <col min="7681" max="7681" width="73.7109375" style="54" customWidth="1"/>
    <col min="7682" max="7682" width="5.140625" style="54" customWidth="1"/>
    <col min="7683" max="7683" width="4.7109375" style="54" customWidth="1"/>
    <col min="7684" max="7684" width="4.85546875" style="54" customWidth="1"/>
    <col min="7685" max="7685" width="4.28515625" style="54" customWidth="1"/>
    <col min="7686" max="7687" width="6.5703125" style="54" customWidth="1"/>
    <col min="7688" max="7688" width="12.85546875" style="54" customWidth="1"/>
    <col min="7689" max="7689" width="10.85546875" style="54" customWidth="1"/>
    <col min="7690" max="7690" width="10.7109375" style="54" customWidth="1"/>
    <col min="7691" max="7691" width="9.140625" style="54" customWidth="1"/>
    <col min="7692" max="7692" width="14.28515625" style="54" customWidth="1"/>
    <col min="7693" max="7694" width="9.140625" style="54" customWidth="1"/>
    <col min="7695" max="7936" width="9.140625" style="54"/>
    <col min="7937" max="7937" width="73.7109375" style="54" customWidth="1"/>
    <col min="7938" max="7938" width="5.140625" style="54" customWidth="1"/>
    <col min="7939" max="7939" width="4.7109375" style="54" customWidth="1"/>
    <col min="7940" max="7940" width="4.85546875" style="54" customWidth="1"/>
    <col min="7941" max="7941" width="4.28515625" style="54" customWidth="1"/>
    <col min="7942" max="7943" width="6.5703125" style="54" customWidth="1"/>
    <col min="7944" max="7944" width="12.85546875" style="54" customWidth="1"/>
    <col min="7945" max="7945" width="10.85546875" style="54" customWidth="1"/>
    <col min="7946" max="7946" width="10.7109375" style="54" customWidth="1"/>
    <col min="7947" max="7947" width="9.140625" style="54" customWidth="1"/>
    <col min="7948" max="7948" width="14.28515625" style="54" customWidth="1"/>
    <col min="7949" max="7950" width="9.140625" style="54" customWidth="1"/>
    <col min="7951" max="8192" width="9.140625" style="54"/>
    <col min="8193" max="8193" width="73.7109375" style="54" customWidth="1"/>
    <col min="8194" max="8194" width="5.140625" style="54" customWidth="1"/>
    <col min="8195" max="8195" width="4.7109375" style="54" customWidth="1"/>
    <col min="8196" max="8196" width="4.85546875" style="54" customWidth="1"/>
    <col min="8197" max="8197" width="4.28515625" style="54" customWidth="1"/>
    <col min="8198" max="8199" width="6.5703125" style="54" customWidth="1"/>
    <col min="8200" max="8200" width="12.85546875" style="54" customWidth="1"/>
    <col min="8201" max="8201" width="10.85546875" style="54" customWidth="1"/>
    <col min="8202" max="8202" width="10.7109375" style="54" customWidth="1"/>
    <col min="8203" max="8203" width="9.140625" style="54" customWidth="1"/>
    <col min="8204" max="8204" width="14.28515625" style="54" customWidth="1"/>
    <col min="8205" max="8206" width="9.140625" style="54" customWidth="1"/>
    <col min="8207" max="8448" width="9.140625" style="54"/>
    <col min="8449" max="8449" width="73.7109375" style="54" customWidth="1"/>
    <col min="8450" max="8450" width="5.140625" style="54" customWidth="1"/>
    <col min="8451" max="8451" width="4.7109375" style="54" customWidth="1"/>
    <col min="8452" max="8452" width="4.85546875" style="54" customWidth="1"/>
    <col min="8453" max="8453" width="4.28515625" style="54" customWidth="1"/>
    <col min="8454" max="8455" width="6.5703125" style="54" customWidth="1"/>
    <col min="8456" max="8456" width="12.85546875" style="54" customWidth="1"/>
    <col min="8457" max="8457" width="10.85546875" style="54" customWidth="1"/>
    <col min="8458" max="8458" width="10.7109375" style="54" customWidth="1"/>
    <col min="8459" max="8459" width="9.140625" style="54" customWidth="1"/>
    <col min="8460" max="8460" width="14.28515625" style="54" customWidth="1"/>
    <col min="8461" max="8462" width="9.140625" style="54" customWidth="1"/>
    <col min="8463" max="8704" width="9.140625" style="54"/>
    <col min="8705" max="8705" width="73.7109375" style="54" customWidth="1"/>
    <col min="8706" max="8706" width="5.140625" style="54" customWidth="1"/>
    <col min="8707" max="8707" width="4.7109375" style="54" customWidth="1"/>
    <col min="8708" max="8708" width="4.85546875" style="54" customWidth="1"/>
    <col min="8709" max="8709" width="4.28515625" style="54" customWidth="1"/>
    <col min="8710" max="8711" width="6.5703125" style="54" customWidth="1"/>
    <col min="8712" max="8712" width="12.85546875" style="54" customWidth="1"/>
    <col min="8713" max="8713" width="10.85546875" style="54" customWidth="1"/>
    <col min="8714" max="8714" width="10.7109375" style="54" customWidth="1"/>
    <col min="8715" max="8715" width="9.140625" style="54" customWidth="1"/>
    <col min="8716" max="8716" width="14.28515625" style="54" customWidth="1"/>
    <col min="8717" max="8718" width="9.140625" style="54" customWidth="1"/>
    <col min="8719" max="8960" width="9.140625" style="54"/>
    <col min="8961" max="8961" width="73.7109375" style="54" customWidth="1"/>
    <col min="8962" max="8962" width="5.140625" style="54" customWidth="1"/>
    <col min="8963" max="8963" width="4.7109375" style="54" customWidth="1"/>
    <col min="8964" max="8964" width="4.85546875" style="54" customWidth="1"/>
    <col min="8965" max="8965" width="4.28515625" style="54" customWidth="1"/>
    <col min="8966" max="8967" width="6.5703125" style="54" customWidth="1"/>
    <col min="8968" max="8968" width="12.85546875" style="54" customWidth="1"/>
    <col min="8969" max="8969" width="10.85546875" style="54" customWidth="1"/>
    <col min="8970" max="8970" width="10.7109375" style="54" customWidth="1"/>
    <col min="8971" max="8971" width="9.140625" style="54" customWidth="1"/>
    <col min="8972" max="8972" width="14.28515625" style="54" customWidth="1"/>
    <col min="8973" max="8974" width="9.140625" style="54" customWidth="1"/>
    <col min="8975" max="9216" width="9.140625" style="54"/>
    <col min="9217" max="9217" width="73.7109375" style="54" customWidth="1"/>
    <col min="9218" max="9218" width="5.140625" style="54" customWidth="1"/>
    <col min="9219" max="9219" width="4.7109375" style="54" customWidth="1"/>
    <col min="9220" max="9220" width="4.85546875" style="54" customWidth="1"/>
    <col min="9221" max="9221" width="4.28515625" style="54" customWidth="1"/>
    <col min="9222" max="9223" width="6.5703125" style="54" customWidth="1"/>
    <col min="9224" max="9224" width="12.85546875" style="54" customWidth="1"/>
    <col min="9225" max="9225" width="10.85546875" style="54" customWidth="1"/>
    <col min="9226" max="9226" width="10.7109375" style="54" customWidth="1"/>
    <col min="9227" max="9227" width="9.140625" style="54" customWidth="1"/>
    <col min="9228" max="9228" width="14.28515625" style="54" customWidth="1"/>
    <col min="9229" max="9230" width="9.140625" style="54" customWidth="1"/>
    <col min="9231" max="9472" width="9.140625" style="54"/>
    <col min="9473" max="9473" width="73.7109375" style="54" customWidth="1"/>
    <col min="9474" max="9474" width="5.140625" style="54" customWidth="1"/>
    <col min="9475" max="9475" width="4.7109375" style="54" customWidth="1"/>
    <col min="9476" max="9476" width="4.85546875" style="54" customWidth="1"/>
    <col min="9477" max="9477" width="4.28515625" style="54" customWidth="1"/>
    <col min="9478" max="9479" width="6.5703125" style="54" customWidth="1"/>
    <col min="9480" max="9480" width="12.85546875" style="54" customWidth="1"/>
    <col min="9481" max="9481" width="10.85546875" style="54" customWidth="1"/>
    <col min="9482" max="9482" width="10.7109375" style="54" customWidth="1"/>
    <col min="9483" max="9483" width="9.140625" style="54" customWidth="1"/>
    <col min="9484" max="9484" width="14.28515625" style="54" customWidth="1"/>
    <col min="9485" max="9486" width="9.140625" style="54" customWidth="1"/>
    <col min="9487" max="9728" width="9.140625" style="54"/>
    <col min="9729" max="9729" width="73.7109375" style="54" customWidth="1"/>
    <col min="9730" max="9730" width="5.140625" style="54" customWidth="1"/>
    <col min="9731" max="9731" width="4.7109375" style="54" customWidth="1"/>
    <col min="9732" max="9732" width="4.85546875" style="54" customWidth="1"/>
    <col min="9733" max="9733" width="4.28515625" style="54" customWidth="1"/>
    <col min="9734" max="9735" width="6.5703125" style="54" customWidth="1"/>
    <col min="9736" max="9736" width="12.85546875" style="54" customWidth="1"/>
    <col min="9737" max="9737" width="10.85546875" style="54" customWidth="1"/>
    <col min="9738" max="9738" width="10.7109375" style="54" customWidth="1"/>
    <col min="9739" max="9739" width="9.140625" style="54" customWidth="1"/>
    <col min="9740" max="9740" width="14.28515625" style="54" customWidth="1"/>
    <col min="9741" max="9742" width="9.140625" style="54" customWidth="1"/>
    <col min="9743" max="9984" width="9.140625" style="54"/>
    <col min="9985" max="9985" width="73.7109375" style="54" customWidth="1"/>
    <col min="9986" max="9986" width="5.140625" style="54" customWidth="1"/>
    <col min="9987" max="9987" width="4.7109375" style="54" customWidth="1"/>
    <col min="9988" max="9988" width="4.85546875" style="54" customWidth="1"/>
    <col min="9989" max="9989" width="4.28515625" style="54" customWidth="1"/>
    <col min="9990" max="9991" width="6.5703125" style="54" customWidth="1"/>
    <col min="9992" max="9992" width="12.85546875" style="54" customWidth="1"/>
    <col min="9993" max="9993" width="10.85546875" style="54" customWidth="1"/>
    <col min="9994" max="9994" width="10.7109375" style="54" customWidth="1"/>
    <col min="9995" max="9995" width="9.140625" style="54" customWidth="1"/>
    <col min="9996" max="9996" width="14.28515625" style="54" customWidth="1"/>
    <col min="9997" max="9998" width="9.140625" style="54" customWidth="1"/>
    <col min="9999" max="10240" width="9.140625" style="54"/>
    <col min="10241" max="10241" width="73.7109375" style="54" customWidth="1"/>
    <col min="10242" max="10242" width="5.140625" style="54" customWidth="1"/>
    <col min="10243" max="10243" width="4.7109375" style="54" customWidth="1"/>
    <col min="10244" max="10244" width="4.85546875" style="54" customWidth="1"/>
    <col min="10245" max="10245" width="4.28515625" style="54" customWidth="1"/>
    <col min="10246" max="10247" width="6.5703125" style="54" customWidth="1"/>
    <col min="10248" max="10248" width="12.85546875" style="54" customWidth="1"/>
    <col min="10249" max="10249" width="10.85546875" style="54" customWidth="1"/>
    <col min="10250" max="10250" width="10.7109375" style="54" customWidth="1"/>
    <col min="10251" max="10251" width="9.140625" style="54" customWidth="1"/>
    <col min="10252" max="10252" width="14.28515625" style="54" customWidth="1"/>
    <col min="10253" max="10254" width="9.140625" style="54" customWidth="1"/>
    <col min="10255" max="10496" width="9.140625" style="54"/>
    <col min="10497" max="10497" width="73.7109375" style="54" customWidth="1"/>
    <col min="10498" max="10498" width="5.140625" style="54" customWidth="1"/>
    <col min="10499" max="10499" width="4.7109375" style="54" customWidth="1"/>
    <col min="10500" max="10500" width="4.85546875" style="54" customWidth="1"/>
    <col min="10501" max="10501" width="4.28515625" style="54" customWidth="1"/>
    <col min="10502" max="10503" width="6.5703125" style="54" customWidth="1"/>
    <col min="10504" max="10504" width="12.85546875" style="54" customWidth="1"/>
    <col min="10505" max="10505" width="10.85546875" style="54" customWidth="1"/>
    <col min="10506" max="10506" width="10.7109375" style="54" customWidth="1"/>
    <col min="10507" max="10507" width="9.140625" style="54" customWidth="1"/>
    <col min="10508" max="10508" width="14.28515625" style="54" customWidth="1"/>
    <col min="10509" max="10510" width="9.140625" style="54" customWidth="1"/>
    <col min="10511" max="10752" width="9.140625" style="54"/>
    <col min="10753" max="10753" width="73.7109375" style="54" customWidth="1"/>
    <col min="10754" max="10754" width="5.140625" style="54" customWidth="1"/>
    <col min="10755" max="10755" width="4.7109375" style="54" customWidth="1"/>
    <col min="10756" max="10756" width="4.85546875" style="54" customWidth="1"/>
    <col min="10757" max="10757" width="4.28515625" style="54" customWidth="1"/>
    <col min="10758" max="10759" width="6.5703125" style="54" customWidth="1"/>
    <col min="10760" max="10760" width="12.85546875" style="54" customWidth="1"/>
    <col min="10761" max="10761" width="10.85546875" style="54" customWidth="1"/>
    <col min="10762" max="10762" width="10.7109375" style="54" customWidth="1"/>
    <col min="10763" max="10763" width="9.140625" style="54" customWidth="1"/>
    <col min="10764" max="10764" width="14.28515625" style="54" customWidth="1"/>
    <col min="10765" max="10766" width="9.140625" style="54" customWidth="1"/>
    <col min="10767" max="11008" width="9.140625" style="54"/>
    <col min="11009" max="11009" width="73.7109375" style="54" customWidth="1"/>
    <col min="11010" max="11010" width="5.140625" style="54" customWidth="1"/>
    <col min="11011" max="11011" width="4.7109375" style="54" customWidth="1"/>
    <col min="11012" max="11012" width="4.85546875" style="54" customWidth="1"/>
    <col min="11013" max="11013" width="4.28515625" style="54" customWidth="1"/>
    <col min="11014" max="11015" width="6.5703125" style="54" customWidth="1"/>
    <col min="11016" max="11016" width="12.85546875" style="54" customWidth="1"/>
    <col min="11017" max="11017" width="10.85546875" style="54" customWidth="1"/>
    <col min="11018" max="11018" width="10.7109375" style="54" customWidth="1"/>
    <col min="11019" max="11019" width="9.140625" style="54" customWidth="1"/>
    <col min="11020" max="11020" width="14.28515625" style="54" customWidth="1"/>
    <col min="11021" max="11022" width="9.140625" style="54" customWidth="1"/>
    <col min="11023" max="11264" width="9.140625" style="54"/>
    <col min="11265" max="11265" width="73.7109375" style="54" customWidth="1"/>
    <col min="11266" max="11266" width="5.140625" style="54" customWidth="1"/>
    <col min="11267" max="11267" width="4.7109375" style="54" customWidth="1"/>
    <col min="11268" max="11268" width="4.85546875" style="54" customWidth="1"/>
    <col min="11269" max="11269" width="4.28515625" style="54" customWidth="1"/>
    <col min="11270" max="11271" width="6.5703125" style="54" customWidth="1"/>
    <col min="11272" max="11272" width="12.85546875" style="54" customWidth="1"/>
    <col min="11273" max="11273" width="10.85546875" style="54" customWidth="1"/>
    <col min="11274" max="11274" width="10.7109375" style="54" customWidth="1"/>
    <col min="11275" max="11275" width="9.140625" style="54" customWidth="1"/>
    <col min="11276" max="11276" width="14.28515625" style="54" customWidth="1"/>
    <col min="11277" max="11278" width="9.140625" style="54" customWidth="1"/>
    <col min="11279" max="11520" width="9.140625" style="54"/>
    <col min="11521" max="11521" width="73.7109375" style="54" customWidth="1"/>
    <col min="11522" max="11522" width="5.140625" style="54" customWidth="1"/>
    <col min="11523" max="11523" width="4.7109375" style="54" customWidth="1"/>
    <col min="11524" max="11524" width="4.85546875" style="54" customWidth="1"/>
    <col min="11525" max="11525" width="4.28515625" style="54" customWidth="1"/>
    <col min="11526" max="11527" width="6.5703125" style="54" customWidth="1"/>
    <col min="11528" max="11528" width="12.85546875" style="54" customWidth="1"/>
    <col min="11529" max="11529" width="10.85546875" style="54" customWidth="1"/>
    <col min="11530" max="11530" width="10.7109375" style="54" customWidth="1"/>
    <col min="11531" max="11531" width="9.140625" style="54" customWidth="1"/>
    <col min="11532" max="11532" width="14.28515625" style="54" customWidth="1"/>
    <col min="11533" max="11534" width="9.140625" style="54" customWidth="1"/>
    <col min="11535" max="11776" width="9.140625" style="54"/>
    <col min="11777" max="11777" width="73.7109375" style="54" customWidth="1"/>
    <col min="11778" max="11778" width="5.140625" style="54" customWidth="1"/>
    <col min="11779" max="11779" width="4.7109375" style="54" customWidth="1"/>
    <col min="11780" max="11780" width="4.85546875" style="54" customWidth="1"/>
    <col min="11781" max="11781" width="4.28515625" style="54" customWidth="1"/>
    <col min="11782" max="11783" width="6.5703125" style="54" customWidth="1"/>
    <col min="11784" max="11784" width="12.85546875" style="54" customWidth="1"/>
    <col min="11785" max="11785" width="10.85546875" style="54" customWidth="1"/>
    <col min="11786" max="11786" width="10.7109375" style="54" customWidth="1"/>
    <col min="11787" max="11787" width="9.140625" style="54" customWidth="1"/>
    <col min="11788" max="11788" width="14.28515625" style="54" customWidth="1"/>
    <col min="11789" max="11790" width="9.140625" style="54" customWidth="1"/>
    <col min="11791" max="12032" width="9.140625" style="54"/>
    <col min="12033" max="12033" width="73.7109375" style="54" customWidth="1"/>
    <col min="12034" max="12034" width="5.140625" style="54" customWidth="1"/>
    <col min="12035" max="12035" width="4.7109375" style="54" customWidth="1"/>
    <col min="12036" max="12036" width="4.85546875" style="54" customWidth="1"/>
    <col min="12037" max="12037" width="4.28515625" style="54" customWidth="1"/>
    <col min="12038" max="12039" width="6.5703125" style="54" customWidth="1"/>
    <col min="12040" max="12040" width="12.85546875" style="54" customWidth="1"/>
    <col min="12041" max="12041" width="10.85546875" style="54" customWidth="1"/>
    <col min="12042" max="12042" width="10.7109375" style="54" customWidth="1"/>
    <col min="12043" max="12043" width="9.140625" style="54" customWidth="1"/>
    <col min="12044" max="12044" width="14.28515625" style="54" customWidth="1"/>
    <col min="12045" max="12046" width="9.140625" style="54" customWidth="1"/>
    <col min="12047" max="12288" width="9.140625" style="54"/>
    <col min="12289" max="12289" width="73.7109375" style="54" customWidth="1"/>
    <col min="12290" max="12290" width="5.140625" style="54" customWidth="1"/>
    <col min="12291" max="12291" width="4.7109375" style="54" customWidth="1"/>
    <col min="12292" max="12292" width="4.85546875" style="54" customWidth="1"/>
    <col min="12293" max="12293" width="4.28515625" style="54" customWidth="1"/>
    <col min="12294" max="12295" width="6.5703125" style="54" customWidth="1"/>
    <col min="12296" max="12296" width="12.85546875" style="54" customWidth="1"/>
    <col min="12297" max="12297" width="10.85546875" style="54" customWidth="1"/>
    <col min="12298" max="12298" width="10.7109375" style="54" customWidth="1"/>
    <col min="12299" max="12299" width="9.140625" style="54" customWidth="1"/>
    <col min="12300" max="12300" width="14.28515625" style="54" customWidth="1"/>
    <col min="12301" max="12302" width="9.140625" style="54" customWidth="1"/>
    <col min="12303" max="12544" width="9.140625" style="54"/>
    <col min="12545" max="12545" width="73.7109375" style="54" customWidth="1"/>
    <col min="12546" max="12546" width="5.140625" style="54" customWidth="1"/>
    <col min="12547" max="12547" width="4.7109375" style="54" customWidth="1"/>
    <col min="12548" max="12548" width="4.85546875" style="54" customWidth="1"/>
    <col min="12549" max="12549" width="4.28515625" style="54" customWidth="1"/>
    <col min="12550" max="12551" width="6.5703125" style="54" customWidth="1"/>
    <col min="12552" max="12552" width="12.85546875" style="54" customWidth="1"/>
    <col min="12553" max="12553" width="10.85546875" style="54" customWidth="1"/>
    <col min="12554" max="12554" width="10.7109375" style="54" customWidth="1"/>
    <col min="12555" max="12555" width="9.140625" style="54" customWidth="1"/>
    <col min="12556" max="12556" width="14.28515625" style="54" customWidth="1"/>
    <col min="12557" max="12558" width="9.140625" style="54" customWidth="1"/>
    <col min="12559" max="12800" width="9.140625" style="54"/>
    <col min="12801" max="12801" width="73.7109375" style="54" customWidth="1"/>
    <col min="12802" max="12802" width="5.140625" style="54" customWidth="1"/>
    <col min="12803" max="12803" width="4.7109375" style="54" customWidth="1"/>
    <col min="12804" max="12804" width="4.85546875" style="54" customWidth="1"/>
    <col min="12805" max="12805" width="4.28515625" style="54" customWidth="1"/>
    <col min="12806" max="12807" width="6.5703125" style="54" customWidth="1"/>
    <col min="12808" max="12808" width="12.85546875" style="54" customWidth="1"/>
    <col min="12809" max="12809" width="10.85546875" style="54" customWidth="1"/>
    <col min="12810" max="12810" width="10.7109375" style="54" customWidth="1"/>
    <col min="12811" max="12811" width="9.140625" style="54" customWidth="1"/>
    <col min="12812" max="12812" width="14.28515625" style="54" customWidth="1"/>
    <col min="12813" max="12814" width="9.140625" style="54" customWidth="1"/>
    <col min="12815" max="13056" width="9.140625" style="54"/>
    <col min="13057" max="13057" width="73.7109375" style="54" customWidth="1"/>
    <col min="13058" max="13058" width="5.140625" style="54" customWidth="1"/>
    <col min="13059" max="13059" width="4.7109375" style="54" customWidth="1"/>
    <col min="13060" max="13060" width="4.85546875" style="54" customWidth="1"/>
    <col min="13061" max="13061" width="4.28515625" style="54" customWidth="1"/>
    <col min="13062" max="13063" width="6.5703125" style="54" customWidth="1"/>
    <col min="13064" max="13064" width="12.85546875" style="54" customWidth="1"/>
    <col min="13065" max="13065" width="10.85546875" style="54" customWidth="1"/>
    <col min="13066" max="13066" width="10.7109375" style="54" customWidth="1"/>
    <col min="13067" max="13067" width="9.140625" style="54" customWidth="1"/>
    <col min="13068" max="13068" width="14.28515625" style="54" customWidth="1"/>
    <col min="13069" max="13070" width="9.140625" style="54" customWidth="1"/>
    <col min="13071" max="13312" width="9.140625" style="54"/>
    <col min="13313" max="13313" width="73.7109375" style="54" customWidth="1"/>
    <col min="13314" max="13314" width="5.140625" style="54" customWidth="1"/>
    <col min="13315" max="13315" width="4.7109375" style="54" customWidth="1"/>
    <col min="13316" max="13316" width="4.85546875" style="54" customWidth="1"/>
    <col min="13317" max="13317" width="4.28515625" style="54" customWidth="1"/>
    <col min="13318" max="13319" width="6.5703125" style="54" customWidth="1"/>
    <col min="13320" max="13320" width="12.85546875" style="54" customWidth="1"/>
    <col min="13321" max="13321" width="10.85546875" style="54" customWidth="1"/>
    <col min="13322" max="13322" width="10.7109375" style="54" customWidth="1"/>
    <col min="13323" max="13323" width="9.140625" style="54" customWidth="1"/>
    <col min="13324" max="13324" width="14.28515625" style="54" customWidth="1"/>
    <col min="13325" max="13326" width="9.140625" style="54" customWidth="1"/>
    <col min="13327" max="13568" width="9.140625" style="54"/>
    <col min="13569" max="13569" width="73.7109375" style="54" customWidth="1"/>
    <col min="13570" max="13570" width="5.140625" style="54" customWidth="1"/>
    <col min="13571" max="13571" width="4.7109375" style="54" customWidth="1"/>
    <col min="13572" max="13572" width="4.85546875" style="54" customWidth="1"/>
    <col min="13573" max="13573" width="4.28515625" style="54" customWidth="1"/>
    <col min="13574" max="13575" width="6.5703125" style="54" customWidth="1"/>
    <col min="13576" max="13576" width="12.85546875" style="54" customWidth="1"/>
    <col min="13577" max="13577" width="10.85546875" style="54" customWidth="1"/>
    <col min="13578" max="13578" width="10.7109375" style="54" customWidth="1"/>
    <col min="13579" max="13579" width="9.140625" style="54" customWidth="1"/>
    <col min="13580" max="13580" width="14.28515625" style="54" customWidth="1"/>
    <col min="13581" max="13582" width="9.140625" style="54" customWidth="1"/>
    <col min="13583" max="13824" width="9.140625" style="54"/>
    <col min="13825" max="13825" width="73.7109375" style="54" customWidth="1"/>
    <col min="13826" max="13826" width="5.140625" style="54" customWidth="1"/>
    <col min="13827" max="13827" width="4.7109375" style="54" customWidth="1"/>
    <col min="13828" max="13828" width="4.85546875" style="54" customWidth="1"/>
    <col min="13829" max="13829" width="4.28515625" style="54" customWidth="1"/>
    <col min="13830" max="13831" width="6.5703125" style="54" customWidth="1"/>
    <col min="13832" max="13832" width="12.85546875" style="54" customWidth="1"/>
    <col min="13833" max="13833" width="10.85546875" style="54" customWidth="1"/>
    <col min="13834" max="13834" width="10.7109375" style="54" customWidth="1"/>
    <col min="13835" max="13835" width="9.140625" style="54" customWidth="1"/>
    <col min="13836" max="13836" width="14.28515625" style="54" customWidth="1"/>
    <col min="13837" max="13838" width="9.140625" style="54" customWidth="1"/>
    <col min="13839" max="14080" width="9.140625" style="54"/>
    <col min="14081" max="14081" width="73.7109375" style="54" customWidth="1"/>
    <col min="14082" max="14082" width="5.140625" style="54" customWidth="1"/>
    <col min="14083" max="14083" width="4.7109375" style="54" customWidth="1"/>
    <col min="14084" max="14084" width="4.85546875" style="54" customWidth="1"/>
    <col min="14085" max="14085" width="4.28515625" style="54" customWidth="1"/>
    <col min="14086" max="14087" width="6.5703125" style="54" customWidth="1"/>
    <col min="14088" max="14088" width="12.85546875" style="54" customWidth="1"/>
    <col min="14089" max="14089" width="10.85546875" style="54" customWidth="1"/>
    <col min="14090" max="14090" width="10.7109375" style="54" customWidth="1"/>
    <col min="14091" max="14091" width="9.140625" style="54" customWidth="1"/>
    <col min="14092" max="14092" width="14.28515625" style="54" customWidth="1"/>
    <col min="14093" max="14094" width="9.140625" style="54" customWidth="1"/>
    <col min="14095" max="14336" width="9.140625" style="54"/>
    <col min="14337" max="14337" width="73.7109375" style="54" customWidth="1"/>
    <col min="14338" max="14338" width="5.140625" style="54" customWidth="1"/>
    <col min="14339" max="14339" width="4.7109375" style="54" customWidth="1"/>
    <col min="14340" max="14340" width="4.85546875" style="54" customWidth="1"/>
    <col min="14341" max="14341" width="4.28515625" style="54" customWidth="1"/>
    <col min="14342" max="14343" width="6.5703125" style="54" customWidth="1"/>
    <col min="14344" max="14344" width="12.85546875" style="54" customWidth="1"/>
    <col min="14345" max="14345" width="10.85546875" style="54" customWidth="1"/>
    <col min="14346" max="14346" width="10.7109375" style="54" customWidth="1"/>
    <col min="14347" max="14347" width="9.140625" style="54" customWidth="1"/>
    <col min="14348" max="14348" width="14.28515625" style="54" customWidth="1"/>
    <col min="14349" max="14350" width="9.140625" style="54" customWidth="1"/>
    <col min="14351" max="14592" width="9.140625" style="54"/>
    <col min="14593" max="14593" width="73.7109375" style="54" customWidth="1"/>
    <col min="14594" max="14594" width="5.140625" style="54" customWidth="1"/>
    <col min="14595" max="14595" width="4.7109375" style="54" customWidth="1"/>
    <col min="14596" max="14596" width="4.85546875" style="54" customWidth="1"/>
    <col min="14597" max="14597" width="4.28515625" style="54" customWidth="1"/>
    <col min="14598" max="14599" width="6.5703125" style="54" customWidth="1"/>
    <col min="14600" max="14600" width="12.85546875" style="54" customWidth="1"/>
    <col min="14601" max="14601" width="10.85546875" style="54" customWidth="1"/>
    <col min="14602" max="14602" width="10.7109375" style="54" customWidth="1"/>
    <col min="14603" max="14603" width="9.140625" style="54" customWidth="1"/>
    <col min="14604" max="14604" width="14.28515625" style="54" customWidth="1"/>
    <col min="14605" max="14606" width="9.140625" style="54" customWidth="1"/>
    <col min="14607" max="14848" width="9.140625" style="54"/>
    <col min="14849" max="14849" width="73.7109375" style="54" customWidth="1"/>
    <col min="14850" max="14850" width="5.140625" style="54" customWidth="1"/>
    <col min="14851" max="14851" width="4.7109375" style="54" customWidth="1"/>
    <col min="14852" max="14852" width="4.85546875" style="54" customWidth="1"/>
    <col min="14853" max="14853" width="4.28515625" style="54" customWidth="1"/>
    <col min="14854" max="14855" width="6.5703125" style="54" customWidth="1"/>
    <col min="14856" max="14856" width="12.85546875" style="54" customWidth="1"/>
    <col min="14857" max="14857" width="10.85546875" style="54" customWidth="1"/>
    <col min="14858" max="14858" width="10.7109375" style="54" customWidth="1"/>
    <col min="14859" max="14859" width="9.140625" style="54" customWidth="1"/>
    <col min="14860" max="14860" width="14.28515625" style="54" customWidth="1"/>
    <col min="14861" max="14862" width="9.140625" style="54" customWidth="1"/>
    <col min="14863" max="15104" width="9.140625" style="54"/>
    <col min="15105" max="15105" width="73.7109375" style="54" customWidth="1"/>
    <col min="15106" max="15106" width="5.140625" style="54" customWidth="1"/>
    <col min="15107" max="15107" width="4.7109375" style="54" customWidth="1"/>
    <col min="15108" max="15108" width="4.85546875" style="54" customWidth="1"/>
    <col min="15109" max="15109" width="4.28515625" style="54" customWidth="1"/>
    <col min="15110" max="15111" width="6.5703125" style="54" customWidth="1"/>
    <col min="15112" max="15112" width="12.85546875" style="54" customWidth="1"/>
    <col min="15113" max="15113" width="10.85546875" style="54" customWidth="1"/>
    <col min="15114" max="15114" width="10.7109375" style="54" customWidth="1"/>
    <col min="15115" max="15115" width="9.140625" style="54" customWidth="1"/>
    <col min="15116" max="15116" width="14.28515625" style="54" customWidth="1"/>
    <col min="15117" max="15118" width="9.140625" style="54" customWidth="1"/>
    <col min="15119" max="15360" width="9.140625" style="54"/>
    <col min="15361" max="15361" width="73.7109375" style="54" customWidth="1"/>
    <col min="15362" max="15362" width="5.140625" style="54" customWidth="1"/>
    <col min="15363" max="15363" width="4.7109375" style="54" customWidth="1"/>
    <col min="15364" max="15364" width="4.85546875" style="54" customWidth="1"/>
    <col min="15365" max="15365" width="4.28515625" style="54" customWidth="1"/>
    <col min="15366" max="15367" width="6.5703125" style="54" customWidth="1"/>
    <col min="15368" max="15368" width="12.85546875" style="54" customWidth="1"/>
    <col min="15369" max="15369" width="10.85546875" style="54" customWidth="1"/>
    <col min="15370" max="15370" width="10.7109375" style="54" customWidth="1"/>
    <col min="15371" max="15371" width="9.140625" style="54" customWidth="1"/>
    <col min="15372" max="15372" width="14.28515625" style="54" customWidth="1"/>
    <col min="15373" max="15374" width="9.140625" style="54" customWidth="1"/>
    <col min="15375" max="15616" width="9.140625" style="54"/>
    <col min="15617" max="15617" width="73.7109375" style="54" customWidth="1"/>
    <col min="15618" max="15618" width="5.140625" style="54" customWidth="1"/>
    <col min="15619" max="15619" width="4.7109375" style="54" customWidth="1"/>
    <col min="15620" max="15620" width="4.85546875" style="54" customWidth="1"/>
    <col min="15621" max="15621" width="4.28515625" style="54" customWidth="1"/>
    <col min="15622" max="15623" width="6.5703125" style="54" customWidth="1"/>
    <col min="15624" max="15624" width="12.85546875" style="54" customWidth="1"/>
    <col min="15625" max="15625" width="10.85546875" style="54" customWidth="1"/>
    <col min="15626" max="15626" width="10.7109375" style="54" customWidth="1"/>
    <col min="15627" max="15627" width="9.140625" style="54" customWidth="1"/>
    <col min="15628" max="15628" width="14.28515625" style="54" customWidth="1"/>
    <col min="15629" max="15630" width="9.140625" style="54" customWidth="1"/>
    <col min="15631" max="15872" width="9.140625" style="54"/>
    <col min="15873" max="15873" width="73.7109375" style="54" customWidth="1"/>
    <col min="15874" max="15874" width="5.140625" style="54" customWidth="1"/>
    <col min="15875" max="15875" width="4.7109375" style="54" customWidth="1"/>
    <col min="15876" max="15876" width="4.85546875" style="54" customWidth="1"/>
    <col min="15877" max="15877" width="4.28515625" style="54" customWidth="1"/>
    <col min="15878" max="15879" width="6.5703125" style="54" customWidth="1"/>
    <col min="15880" max="15880" width="12.85546875" style="54" customWidth="1"/>
    <col min="15881" max="15881" width="10.85546875" style="54" customWidth="1"/>
    <col min="15882" max="15882" width="10.7109375" style="54" customWidth="1"/>
    <col min="15883" max="15883" width="9.140625" style="54" customWidth="1"/>
    <col min="15884" max="15884" width="14.28515625" style="54" customWidth="1"/>
    <col min="15885" max="15886" width="9.140625" style="54" customWidth="1"/>
    <col min="15887" max="16128" width="9.140625" style="54"/>
    <col min="16129" max="16129" width="73.7109375" style="54" customWidth="1"/>
    <col min="16130" max="16130" width="5.140625" style="54" customWidth="1"/>
    <col min="16131" max="16131" width="4.7109375" style="54" customWidth="1"/>
    <col min="16132" max="16132" width="4.85546875" style="54" customWidth="1"/>
    <col min="16133" max="16133" width="4.28515625" style="54" customWidth="1"/>
    <col min="16134" max="16135" width="6.5703125" style="54" customWidth="1"/>
    <col min="16136" max="16136" width="12.85546875" style="54" customWidth="1"/>
    <col min="16137" max="16137" width="10.85546875" style="54" customWidth="1"/>
    <col min="16138" max="16138" width="10.7109375" style="54" customWidth="1"/>
    <col min="16139" max="16139" width="9.140625" style="54" customWidth="1"/>
    <col min="16140" max="16140" width="14.28515625" style="54" customWidth="1"/>
    <col min="16141" max="16142" width="9.140625" style="54" customWidth="1"/>
    <col min="16143" max="16384" width="9.140625" style="54"/>
  </cols>
  <sheetData>
    <row r="1" spans="1:17" ht="11.25" customHeight="1" x14ac:dyDescent="0.2">
      <c r="B1" s="324" t="s">
        <v>395</v>
      </c>
      <c r="C1" s="324"/>
      <c r="D1" s="324"/>
      <c r="E1" s="324"/>
      <c r="F1" s="324"/>
      <c r="G1" s="324"/>
      <c r="H1" s="324"/>
      <c r="I1" s="324"/>
      <c r="J1" s="324"/>
    </row>
    <row r="2" spans="1:17" ht="48.75" customHeight="1" x14ac:dyDescent="0.2">
      <c r="B2" s="324" t="s">
        <v>396</v>
      </c>
      <c r="C2" s="324"/>
      <c r="D2" s="324"/>
      <c r="E2" s="324"/>
      <c r="F2" s="324"/>
      <c r="G2" s="324"/>
      <c r="H2" s="324"/>
      <c r="I2" s="324"/>
      <c r="J2" s="324"/>
    </row>
    <row r="4" spans="1:17" ht="15.75" customHeight="1" x14ac:dyDescent="0.2">
      <c r="B4" s="325" t="s">
        <v>143</v>
      </c>
      <c r="C4" s="325"/>
      <c r="D4" s="325"/>
      <c r="E4" s="325"/>
      <c r="F4" s="325"/>
      <c r="G4" s="325"/>
      <c r="H4" s="325"/>
      <c r="I4" s="325"/>
      <c r="J4" s="325"/>
    </row>
    <row r="5" spans="1:17" ht="32.25" customHeight="1" x14ac:dyDescent="0.2">
      <c r="A5" s="254"/>
      <c r="B5" s="324" t="s">
        <v>144</v>
      </c>
      <c r="C5" s="324"/>
      <c r="D5" s="324"/>
      <c r="E5" s="324"/>
      <c r="F5" s="324"/>
      <c r="G5" s="324"/>
      <c r="H5" s="324"/>
      <c r="I5" s="324"/>
      <c r="J5" s="324"/>
    </row>
    <row r="6" spans="1:17" ht="37.5" customHeight="1" x14ac:dyDescent="0.2">
      <c r="A6" s="326" t="s">
        <v>145</v>
      </c>
      <c r="B6" s="326"/>
      <c r="C6" s="326"/>
      <c r="D6" s="326"/>
      <c r="E6" s="326"/>
      <c r="F6" s="326"/>
      <c r="G6" s="326"/>
      <c r="H6" s="326"/>
      <c r="I6" s="326"/>
      <c r="J6" s="326"/>
    </row>
    <row r="7" spans="1:17" ht="1.5" hidden="1" customHeight="1" x14ac:dyDescent="0.2">
      <c r="A7" s="326"/>
      <c r="B7" s="326"/>
      <c r="C7" s="326"/>
      <c r="D7" s="326"/>
      <c r="E7" s="326"/>
      <c r="F7" s="326"/>
      <c r="G7" s="326"/>
      <c r="H7" s="326"/>
      <c r="I7" s="326"/>
      <c r="J7" s="326"/>
    </row>
    <row r="8" spans="1:17" ht="18.75" hidden="1" customHeight="1" x14ac:dyDescent="0.2">
      <c r="A8" s="323"/>
      <c r="B8" s="323"/>
      <c r="C8" s="323"/>
      <c r="D8" s="323"/>
      <c r="E8" s="323"/>
      <c r="F8" s="323"/>
      <c r="G8" s="323"/>
      <c r="H8" s="323"/>
      <c r="I8" s="323"/>
      <c r="J8" s="323"/>
    </row>
    <row r="9" spans="1:17" ht="22.5" hidden="1" customHeight="1" x14ac:dyDescent="0.2">
      <c r="A9" s="327"/>
      <c r="B9" s="327"/>
      <c r="C9" s="327"/>
      <c r="D9" s="327"/>
      <c r="E9" s="327"/>
      <c r="F9" s="327"/>
      <c r="G9" s="327"/>
      <c r="H9" s="327"/>
      <c r="I9" s="327"/>
      <c r="J9" s="327"/>
    </row>
    <row r="10" spans="1:17" ht="13.5" customHeight="1" x14ac:dyDescent="0.2">
      <c r="A10" s="51"/>
      <c r="B10" s="52"/>
      <c r="C10" s="52"/>
      <c r="D10" s="52"/>
      <c r="E10" s="52"/>
      <c r="F10" s="52"/>
      <c r="G10" s="328" t="s">
        <v>146</v>
      </c>
      <c r="H10" s="328"/>
      <c r="I10" s="328"/>
      <c r="J10" s="328"/>
      <c r="K10" s="53"/>
    </row>
    <row r="11" spans="1:17" ht="15" customHeight="1" x14ac:dyDescent="0.2">
      <c r="A11" s="55" t="s">
        <v>147</v>
      </c>
      <c r="B11" s="329" t="s">
        <v>148</v>
      </c>
      <c r="C11" s="330"/>
      <c r="D11" s="330"/>
      <c r="E11" s="330"/>
      <c r="F11" s="330"/>
      <c r="G11" s="331"/>
      <c r="H11" s="332" t="s">
        <v>149</v>
      </c>
      <c r="I11" s="334" t="s">
        <v>150</v>
      </c>
      <c r="J11" s="334" t="s">
        <v>151</v>
      </c>
      <c r="K11" s="53"/>
      <c r="Q11" s="277"/>
    </row>
    <row r="12" spans="1:17" ht="56.25" customHeight="1" x14ac:dyDescent="0.2">
      <c r="A12" s="56"/>
      <c r="B12" s="57" t="s">
        <v>152</v>
      </c>
      <c r="C12" s="57" t="s">
        <v>153</v>
      </c>
      <c r="D12" s="329" t="s">
        <v>154</v>
      </c>
      <c r="E12" s="330"/>
      <c r="F12" s="331"/>
      <c r="G12" s="57" t="s">
        <v>155</v>
      </c>
      <c r="H12" s="333"/>
      <c r="I12" s="335"/>
      <c r="J12" s="335"/>
      <c r="K12" s="53"/>
      <c r="Q12" s="277"/>
    </row>
    <row r="13" spans="1:17" ht="12.75" x14ac:dyDescent="0.2">
      <c r="A13" s="58" t="s">
        <v>156</v>
      </c>
      <c r="B13" s="59" t="s">
        <v>157</v>
      </c>
      <c r="C13" s="59" t="s">
        <v>158</v>
      </c>
      <c r="D13" s="59"/>
      <c r="E13" s="59"/>
      <c r="F13" s="59"/>
      <c r="G13" s="59"/>
      <c r="H13" s="265">
        <f>H14+H44+H48+H35+H39</f>
        <v>10984.600000000002</v>
      </c>
      <c r="I13" s="265">
        <f>I14+I44+I48+I35+I39</f>
        <v>8099.7000000000007</v>
      </c>
      <c r="J13" s="265">
        <f>J14+J44+J48+J35+J39</f>
        <v>8162.7000000000007</v>
      </c>
      <c r="K13" s="53"/>
      <c r="Q13" s="277"/>
    </row>
    <row r="14" spans="1:17" s="64" customFormat="1" ht="38.25" x14ac:dyDescent="0.2">
      <c r="A14" s="60" t="s">
        <v>159</v>
      </c>
      <c r="B14" s="61" t="s">
        <v>157</v>
      </c>
      <c r="C14" s="61" t="s">
        <v>160</v>
      </c>
      <c r="D14" s="62"/>
      <c r="E14" s="62"/>
      <c r="F14" s="62"/>
      <c r="G14" s="62"/>
      <c r="H14" s="265">
        <f>H15+H29</f>
        <v>8437.0000000000018</v>
      </c>
      <c r="I14" s="265">
        <f>I15+I29</f>
        <v>5234.7000000000007</v>
      </c>
      <c r="J14" s="265">
        <f>J15+J29</f>
        <v>5297.7000000000007</v>
      </c>
      <c r="K14" s="63"/>
      <c r="Q14" s="278"/>
    </row>
    <row r="15" spans="1:17" s="64" customFormat="1" ht="12.75" x14ac:dyDescent="0.2">
      <c r="A15" s="65" t="s">
        <v>161</v>
      </c>
      <c r="B15" s="59" t="s">
        <v>157</v>
      </c>
      <c r="C15" s="152" t="s">
        <v>160</v>
      </c>
      <c r="D15" s="66" t="s">
        <v>162</v>
      </c>
      <c r="E15" s="67"/>
      <c r="F15" s="68"/>
      <c r="G15" s="69"/>
      <c r="H15" s="70">
        <f>H16+H19</f>
        <v>8407.8000000000011</v>
      </c>
      <c r="I15" s="70">
        <f>I16+I19</f>
        <v>5234.7000000000007</v>
      </c>
      <c r="J15" s="70">
        <f>J16+J19</f>
        <v>5297.7000000000007</v>
      </c>
      <c r="K15" s="63"/>
      <c r="Q15" s="278"/>
    </row>
    <row r="16" spans="1:17" s="64" customFormat="1" ht="12.75" x14ac:dyDescent="0.2">
      <c r="A16" s="65" t="s">
        <v>163</v>
      </c>
      <c r="B16" s="61" t="s">
        <v>157</v>
      </c>
      <c r="C16" s="61" t="s">
        <v>160</v>
      </c>
      <c r="D16" s="66" t="s">
        <v>162</v>
      </c>
      <c r="E16" s="67" t="s">
        <v>164</v>
      </c>
      <c r="F16" s="71"/>
      <c r="G16" s="62"/>
      <c r="H16" s="265">
        <f t="shared" ref="H16:J17" si="0">H17</f>
        <v>1554.2</v>
      </c>
      <c r="I16" s="265">
        <f t="shared" si="0"/>
        <v>942.6</v>
      </c>
      <c r="J16" s="265">
        <f t="shared" si="0"/>
        <v>942.6</v>
      </c>
      <c r="K16" s="63"/>
      <c r="Q16" s="278"/>
    </row>
    <row r="17" spans="1:17" s="64" customFormat="1" ht="38.25" x14ac:dyDescent="0.2">
      <c r="A17" s="72" t="s">
        <v>165</v>
      </c>
      <c r="B17" s="73" t="s">
        <v>157</v>
      </c>
      <c r="C17" s="74" t="s">
        <v>160</v>
      </c>
      <c r="D17" s="75" t="s">
        <v>162</v>
      </c>
      <c r="E17" s="76" t="s">
        <v>164</v>
      </c>
      <c r="F17" s="71" t="s">
        <v>166</v>
      </c>
      <c r="G17" s="77"/>
      <c r="H17" s="266">
        <f t="shared" si="0"/>
        <v>1554.2</v>
      </c>
      <c r="I17" s="266">
        <f t="shared" si="0"/>
        <v>942.6</v>
      </c>
      <c r="J17" s="266">
        <f t="shared" si="0"/>
        <v>942.6</v>
      </c>
      <c r="K17" s="63"/>
      <c r="Q17" s="278"/>
    </row>
    <row r="18" spans="1:17" s="64" customFormat="1" ht="12.75" x14ac:dyDescent="0.2">
      <c r="A18" s="78" t="s">
        <v>167</v>
      </c>
      <c r="B18" s="73" t="s">
        <v>157</v>
      </c>
      <c r="C18" s="74" t="s">
        <v>160</v>
      </c>
      <c r="D18" s="75" t="s">
        <v>162</v>
      </c>
      <c r="E18" s="76" t="s">
        <v>164</v>
      </c>
      <c r="F18" s="71" t="s">
        <v>166</v>
      </c>
      <c r="G18" s="79" t="s">
        <v>168</v>
      </c>
      <c r="H18" s="266">
        <v>1554.2</v>
      </c>
      <c r="I18" s="266">
        <v>942.6</v>
      </c>
      <c r="J18" s="266">
        <v>942.6</v>
      </c>
      <c r="K18" s="63"/>
      <c r="O18" s="64">
        <v>299</v>
      </c>
      <c r="Q18" s="278"/>
    </row>
    <row r="19" spans="1:17" s="64" customFormat="1" ht="12.75" x14ac:dyDescent="0.2">
      <c r="A19" s="60" t="s">
        <v>169</v>
      </c>
      <c r="B19" s="61" t="s">
        <v>157</v>
      </c>
      <c r="C19" s="61" t="s">
        <v>160</v>
      </c>
      <c r="D19" s="62" t="s">
        <v>162</v>
      </c>
      <c r="E19" s="62" t="s">
        <v>170</v>
      </c>
      <c r="F19" s="62"/>
      <c r="G19" s="62"/>
      <c r="H19" s="265">
        <f>H20+H22+H25+H27</f>
        <v>6853.6</v>
      </c>
      <c r="I19" s="265">
        <f>I20+I22</f>
        <v>4292.1000000000004</v>
      </c>
      <c r="J19" s="265">
        <f>J20+J22</f>
        <v>4355.1000000000004</v>
      </c>
      <c r="K19" s="63"/>
      <c r="Q19" s="278"/>
    </row>
    <row r="20" spans="1:17" s="64" customFormat="1" ht="12.75" x14ac:dyDescent="0.2">
      <c r="A20" s="80" t="s">
        <v>171</v>
      </c>
      <c r="B20" s="81" t="s">
        <v>157</v>
      </c>
      <c r="C20" s="81" t="s">
        <v>160</v>
      </c>
      <c r="D20" s="81" t="s">
        <v>162</v>
      </c>
      <c r="E20" s="81" t="s">
        <v>170</v>
      </c>
      <c r="F20" s="81" t="s">
        <v>166</v>
      </c>
      <c r="G20" s="81"/>
      <c r="H20" s="266">
        <f>H21</f>
        <v>6117.3</v>
      </c>
      <c r="I20" s="266">
        <f>I21</f>
        <v>3559.5</v>
      </c>
      <c r="J20" s="266">
        <f>J21</f>
        <v>3559.5</v>
      </c>
      <c r="K20" s="63"/>
      <c r="Q20" s="278"/>
    </row>
    <row r="21" spans="1:17" s="64" customFormat="1" ht="60.75" customHeight="1" x14ac:dyDescent="0.2">
      <c r="A21" s="78" t="s">
        <v>172</v>
      </c>
      <c r="B21" s="81" t="s">
        <v>157</v>
      </c>
      <c r="C21" s="81" t="s">
        <v>160</v>
      </c>
      <c r="D21" s="81" t="s">
        <v>162</v>
      </c>
      <c r="E21" s="81" t="s">
        <v>170</v>
      </c>
      <c r="F21" s="81" t="s">
        <v>166</v>
      </c>
      <c r="G21" s="81" t="s">
        <v>168</v>
      </c>
      <c r="H21" s="266">
        <v>6117.3</v>
      </c>
      <c r="I21" s="266">
        <v>3559.5</v>
      </c>
      <c r="J21" s="266">
        <v>3559.5</v>
      </c>
      <c r="K21" s="82">
        <v>-1220</v>
      </c>
      <c r="L21" s="64">
        <v>-1200</v>
      </c>
      <c r="N21" s="64">
        <v>-1200</v>
      </c>
      <c r="O21" s="64">
        <v>2577.8000000000002</v>
      </c>
      <c r="Q21" s="278"/>
    </row>
    <row r="22" spans="1:17" s="64" customFormat="1" ht="39.75" customHeight="1" x14ac:dyDescent="0.2">
      <c r="A22" s="83" t="s">
        <v>173</v>
      </c>
      <c r="B22" s="84" t="s">
        <v>157</v>
      </c>
      <c r="C22" s="84" t="s">
        <v>160</v>
      </c>
      <c r="D22" s="81" t="s">
        <v>162</v>
      </c>
      <c r="E22" s="81" t="s">
        <v>170</v>
      </c>
      <c r="F22" s="81" t="s">
        <v>174</v>
      </c>
      <c r="G22" s="73"/>
      <c r="H22" s="267">
        <f>H23+H24</f>
        <v>696.3</v>
      </c>
      <c r="I22" s="267">
        <f>I23+I24</f>
        <v>732.59999999999991</v>
      </c>
      <c r="J22" s="267">
        <f>J23+J24</f>
        <v>795.59999999999991</v>
      </c>
      <c r="K22" s="63"/>
      <c r="Q22" s="278"/>
    </row>
    <row r="23" spans="1:17" s="64" customFormat="1" ht="21" customHeight="1" x14ac:dyDescent="0.2">
      <c r="A23" s="85" t="s">
        <v>175</v>
      </c>
      <c r="B23" s="73" t="s">
        <v>157</v>
      </c>
      <c r="C23" s="73" t="s">
        <v>160</v>
      </c>
      <c r="D23" s="81" t="s">
        <v>162</v>
      </c>
      <c r="E23" s="81" t="s">
        <v>170</v>
      </c>
      <c r="F23" s="81" t="s">
        <v>174</v>
      </c>
      <c r="G23" s="81" t="s">
        <v>176</v>
      </c>
      <c r="H23" s="267">
        <v>596.29999999999995</v>
      </c>
      <c r="I23" s="267">
        <v>558.9</v>
      </c>
      <c r="J23" s="267">
        <v>569.4</v>
      </c>
      <c r="K23" s="86">
        <v>-500</v>
      </c>
      <c r="L23" s="64">
        <v>-500</v>
      </c>
      <c r="N23" s="64">
        <v>-500</v>
      </c>
      <c r="O23" s="64">
        <v>-380.2</v>
      </c>
      <c r="Q23" s="278"/>
    </row>
    <row r="24" spans="1:17" s="64" customFormat="1" ht="27" customHeight="1" x14ac:dyDescent="0.2">
      <c r="A24" s="85" t="s">
        <v>177</v>
      </c>
      <c r="B24" s="73" t="s">
        <v>157</v>
      </c>
      <c r="C24" s="73" t="s">
        <v>160</v>
      </c>
      <c r="D24" s="81" t="s">
        <v>162</v>
      </c>
      <c r="E24" s="81" t="s">
        <v>170</v>
      </c>
      <c r="F24" s="81" t="s">
        <v>174</v>
      </c>
      <c r="G24" s="81" t="s">
        <v>178</v>
      </c>
      <c r="H24" s="267">
        <v>100</v>
      </c>
      <c r="I24" s="267">
        <v>173.7</v>
      </c>
      <c r="J24" s="267">
        <v>226.2</v>
      </c>
      <c r="K24" s="63"/>
      <c r="O24" s="64">
        <v>-65.400000000000006</v>
      </c>
      <c r="Q24" s="278"/>
    </row>
    <row r="25" spans="1:17" s="64" customFormat="1" ht="25.5" hidden="1" x14ac:dyDescent="0.2">
      <c r="A25" s="85" t="s">
        <v>179</v>
      </c>
      <c r="B25" s="73" t="s">
        <v>157</v>
      </c>
      <c r="C25" s="74" t="s">
        <v>160</v>
      </c>
      <c r="D25" s="81" t="s">
        <v>162</v>
      </c>
      <c r="E25" s="81" t="s">
        <v>170</v>
      </c>
      <c r="F25" s="81" t="s">
        <v>180</v>
      </c>
      <c r="G25" s="87"/>
      <c r="H25" s="267">
        <f>H26</f>
        <v>0</v>
      </c>
      <c r="I25" s="267">
        <v>0</v>
      </c>
      <c r="J25" s="267">
        <v>0</v>
      </c>
      <c r="K25" s="63"/>
      <c r="Q25" s="278"/>
    </row>
    <row r="26" spans="1:17" s="64" customFormat="1" ht="12.75" hidden="1" x14ac:dyDescent="0.2">
      <c r="A26" s="85" t="s">
        <v>181</v>
      </c>
      <c r="B26" s="73" t="s">
        <v>157</v>
      </c>
      <c r="C26" s="74" t="s">
        <v>160</v>
      </c>
      <c r="D26" s="81" t="s">
        <v>162</v>
      </c>
      <c r="E26" s="81" t="s">
        <v>170</v>
      </c>
      <c r="F26" s="81" t="s">
        <v>180</v>
      </c>
      <c r="G26" s="87" t="s">
        <v>182</v>
      </c>
      <c r="H26" s="267"/>
      <c r="I26" s="267">
        <v>0</v>
      </c>
      <c r="J26" s="267">
        <v>0</v>
      </c>
      <c r="K26" s="63"/>
      <c r="Q26" s="278"/>
    </row>
    <row r="27" spans="1:17" s="64" customFormat="1" ht="22.5" x14ac:dyDescent="0.2">
      <c r="A27" s="151" t="s">
        <v>179</v>
      </c>
      <c r="B27" s="73" t="s">
        <v>157</v>
      </c>
      <c r="C27" s="74" t="s">
        <v>160</v>
      </c>
      <c r="D27" s="81" t="s">
        <v>162</v>
      </c>
      <c r="E27" s="81" t="s">
        <v>170</v>
      </c>
      <c r="F27" s="81" t="s">
        <v>180</v>
      </c>
      <c r="G27" s="87"/>
      <c r="H27" s="267">
        <v>40</v>
      </c>
      <c r="I27" s="267">
        <v>0</v>
      </c>
      <c r="J27" s="267">
        <v>0</v>
      </c>
      <c r="K27" s="63"/>
      <c r="Q27" s="278"/>
    </row>
    <row r="28" spans="1:17" s="64" customFormat="1" ht="12.75" x14ac:dyDescent="0.2">
      <c r="A28" s="151" t="s">
        <v>181</v>
      </c>
      <c r="B28" s="73" t="s">
        <v>157</v>
      </c>
      <c r="C28" s="74" t="s">
        <v>160</v>
      </c>
      <c r="D28" s="81" t="s">
        <v>162</v>
      </c>
      <c r="E28" s="81" t="s">
        <v>170</v>
      </c>
      <c r="F28" s="81" t="s">
        <v>180</v>
      </c>
      <c r="G28" s="87" t="s">
        <v>182</v>
      </c>
      <c r="H28" s="267">
        <v>40</v>
      </c>
      <c r="I28" s="267">
        <v>0</v>
      </c>
      <c r="J28" s="267">
        <v>0</v>
      </c>
      <c r="K28" s="63"/>
      <c r="Q28" s="278"/>
    </row>
    <row r="29" spans="1:17" s="64" customFormat="1" ht="12.75" x14ac:dyDescent="0.2">
      <c r="A29" s="65" t="s">
        <v>183</v>
      </c>
      <c r="B29" s="88" t="s">
        <v>157</v>
      </c>
      <c r="C29" s="89" t="s">
        <v>160</v>
      </c>
      <c r="D29" s="90" t="s">
        <v>184</v>
      </c>
      <c r="E29" s="90"/>
      <c r="F29" s="90"/>
      <c r="G29" s="91"/>
      <c r="H29" s="268">
        <f>H30</f>
        <v>29.2</v>
      </c>
      <c r="I29" s="268">
        <f>I30</f>
        <v>0</v>
      </c>
      <c r="J29" s="268">
        <f>J30</f>
        <v>0</v>
      </c>
      <c r="K29" s="63"/>
      <c r="Q29" s="278"/>
    </row>
    <row r="30" spans="1:17" s="64" customFormat="1" ht="38.25" x14ac:dyDescent="0.2">
      <c r="A30" s="65" t="s">
        <v>185</v>
      </c>
      <c r="B30" s="88" t="s">
        <v>157</v>
      </c>
      <c r="C30" s="89" t="s">
        <v>160</v>
      </c>
      <c r="D30" s="90" t="s">
        <v>184</v>
      </c>
      <c r="E30" s="90" t="s">
        <v>164</v>
      </c>
      <c r="F30" s="90"/>
      <c r="G30" s="91"/>
      <c r="H30" s="267">
        <f>H31+H33</f>
        <v>29.2</v>
      </c>
      <c r="I30" s="267">
        <f>I31+I33</f>
        <v>0</v>
      </c>
      <c r="J30" s="267">
        <f>J31+J33</f>
        <v>0</v>
      </c>
      <c r="K30" s="63"/>
      <c r="Q30" s="278"/>
    </row>
    <row r="31" spans="1:17" s="64" customFormat="1" ht="63.75" x14ac:dyDescent="0.2">
      <c r="A31" s="92" t="s">
        <v>186</v>
      </c>
      <c r="B31" s="93" t="s">
        <v>157</v>
      </c>
      <c r="C31" s="94" t="s">
        <v>160</v>
      </c>
      <c r="D31" s="95" t="s">
        <v>184</v>
      </c>
      <c r="E31" s="95" t="s">
        <v>164</v>
      </c>
      <c r="F31" s="95" t="s">
        <v>187</v>
      </c>
      <c r="G31" s="96"/>
      <c r="H31" s="267">
        <f>H32</f>
        <v>29.2</v>
      </c>
      <c r="I31" s="267">
        <f>I32</f>
        <v>0</v>
      </c>
      <c r="J31" s="267">
        <f>J32</f>
        <v>0</v>
      </c>
      <c r="K31" s="63"/>
      <c r="Q31" s="278"/>
    </row>
    <row r="32" spans="1:17" s="64" customFormat="1" ht="12.75" x14ac:dyDescent="0.2">
      <c r="A32" s="97" t="s">
        <v>127</v>
      </c>
      <c r="B32" s="93" t="s">
        <v>157</v>
      </c>
      <c r="C32" s="94" t="s">
        <v>160</v>
      </c>
      <c r="D32" s="95" t="s">
        <v>184</v>
      </c>
      <c r="E32" s="95" t="s">
        <v>164</v>
      </c>
      <c r="F32" s="95" t="s">
        <v>187</v>
      </c>
      <c r="G32" s="96" t="s">
        <v>188</v>
      </c>
      <c r="H32" s="267">
        <v>29.2</v>
      </c>
      <c r="I32" s="267">
        <v>0</v>
      </c>
      <c r="J32" s="267">
        <v>0</v>
      </c>
      <c r="K32" s="63"/>
      <c r="Q32" s="278"/>
    </row>
    <row r="33" spans="1:17" s="64" customFormat="1" ht="45" hidden="1" customHeight="1" x14ac:dyDescent="0.2">
      <c r="A33" s="98" t="s">
        <v>189</v>
      </c>
      <c r="B33" s="93" t="s">
        <v>157</v>
      </c>
      <c r="C33" s="94" t="s">
        <v>160</v>
      </c>
      <c r="D33" s="95" t="s">
        <v>184</v>
      </c>
      <c r="E33" s="95" t="s">
        <v>190</v>
      </c>
      <c r="F33" s="95" t="s">
        <v>191</v>
      </c>
      <c r="G33" s="96"/>
      <c r="H33" s="267">
        <f>H34</f>
        <v>0</v>
      </c>
      <c r="I33" s="267">
        <f>I34</f>
        <v>0</v>
      </c>
      <c r="J33" s="267">
        <f>J34</f>
        <v>0</v>
      </c>
      <c r="K33" s="63"/>
      <c r="Q33" s="278"/>
    </row>
    <row r="34" spans="1:17" s="64" customFormat="1" ht="12.75" hidden="1" customHeight="1" x14ac:dyDescent="0.2">
      <c r="A34" s="97" t="s">
        <v>127</v>
      </c>
      <c r="B34" s="93" t="s">
        <v>157</v>
      </c>
      <c r="C34" s="94" t="s">
        <v>160</v>
      </c>
      <c r="D34" s="95" t="s">
        <v>184</v>
      </c>
      <c r="E34" s="95" t="s">
        <v>190</v>
      </c>
      <c r="F34" s="95" t="s">
        <v>191</v>
      </c>
      <c r="G34" s="96" t="s">
        <v>188</v>
      </c>
      <c r="H34" s="267">
        <v>0</v>
      </c>
      <c r="I34" s="267">
        <v>0</v>
      </c>
      <c r="J34" s="267">
        <v>0</v>
      </c>
      <c r="K34" s="63"/>
      <c r="Q34" s="278"/>
    </row>
    <row r="35" spans="1:17" s="64" customFormat="1" ht="12.75" x14ac:dyDescent="0.2">
      <c r="A35" s="65" t="s">
        <v>183</v>
      </c>
      <c r="B35" s="59" t="s">
        <v>157</v>
      </c>
      <c r="C35" s="152" t="s">
        <v>192</v>
      </c>
      <c r="D35" s="67" t="s">
        <v>184</v>
      </c>
      <c r="E35" s="67"/>
      <c r="F35" s="67"/>
      <c r="G35" s="69"/>
      <c r="H35" s="268">
        <f t="shared" ref="H35:J37" si="1">H36</f>
        <v>79.099999999999994</v>
      </c>
      <c r="I35" s="268">
        <f t="shared" si="1"/>
        <v>0</v>
      </c>
      <c r="J35" s="268">
        <f t="shared" si="1"/>
        <v>0</v>
      </c>
      <c r="K35" s="63"/>
      <c r="Q35" s="278"/>
    </row>
    <row r="36" spans="1:17" s="64" customFormat="1" ht="38.25" x14ac:dyDescent="0.2">
      <c r="A36" s="65" t="s">
        <v>193</v>
      </c>
      <c r="B36" s="59" t="s">
        <v>157</v>
      </c>
      <c r="C36" s="152" t="s">
        <v>192</v>
      </c>
      <c r="D36" s="67" t="s">
        <v>184</v>
      </c>
      <c r="E36" s="67" t="s">
        <v>170</v>
      </c>
      <c r="F36" s="76"/>
      <c r="G36" s="99"/>
      <c r="H36" s="268">
        <f t="shared" si="1"/>
        <v>79.099999999999994</v>
      </c>
      <c r="I36" s="268">
        <f t="shared" si="1"/>
        <v>0</v>
      </c>
      <c r="J36" s="268">
        <f t="shared" si="1"/>
        <v>0</v>
      </c>
      <c r="K36" s="63"/>
      <c r="Q36" s="278"/>
    </row>
    <row r="37" spans="1:17" s="64" customFormat="1" ht="63.75" x14ac:dyDescent="0.2">
      <c r="A37" s="100" t="s">
        <v>194</v>
      </c>
      <c r="B37" s="73" t="s">
        <v>157</v>
      </c>
      <c r="C37" s="74" t="s">
        <v>192</v>
      </c>
      <c r="D37" s="76" t="s">
        <v>184</v>
      </c>
      <c r="E37" s="76" t="s">
        <v>170</v>
      </c>
      <c r="F37" s="76" t="s">
        <v>195</v>
      </c>
      <c r="G37" s="99"/>
      <c r="H37" s="267">
        <f t="shared" si="1"/>
        <v>79.099999999999994</v>
      </c>
      <c r="I37" s="267">
        <f t="shared" si="1"/>
        <v>0</v>
      </c>
      <c r="J37" s="267">
        <f t="shared" si="1"/>
        <v>0</v>
      </c>
      <c r="K37" s="63"/>
      <c r="Q37" s="278"/>
    </row>
    <row r="38" spans="1:17" s="64" customFormat="1" ht="12.75" x14ac:dyDescent="0.2">
      <c r="A38" s="78" t="s">
        <v>183</v>
      </c>
      <c r="B38" s="73" t="s">
        <v>157</v>
      </c>
      <c r="C38" s="74" t="s">
        <v>192</v>
      </c>
      <c r="D38" s="76" t="s">
        <v>184</v>
      </c>
      <c r="E38" s="76" t="s">
        <v>170</v>
      </c>
      <c r="F38" s="76" t="s">
        <v>195</v>
      </c>
      <c r="G38" s="99" t="s">
        <v>188</v>
      </c>
      <c r="H38" s="267">
        <v>79.099999999999994</v>
      </c>
      <c r="I38" s="267">
        <v>0</v>
      </c>
      <c r="J38" s="267">
        <v>0</v>
      </c>
      <c r="K38" s="63"/>
      <c r="Q38" s="278"/>
    </row>
    <row r="39" spans="1:17" s="64" customFormat="1" ht="12.75" hidden="1" x14ac:dyDescent="0.2">
      <c r="A39" s="78" t="s">
        <v>196</v>
      </c>
      <c r="B39" s="73" t="s">
        <v>157</v>
      </c>
      <c r="C39" s="74" t="s">
        <v>197</v>
      </c>
      <c r="D39" s="76"/>
      <c r="E39" s="76"/>
      <c r="F39" s="76"/>
      <c r="G39" s="99"/>
      <c r="H39" s="267">
        <f>H40</f>
        <v>0</v>
      </c>
      <c r="I39" s="267">
        <v>0</v>
      </c>
      <c r="J39" s="267">
        <v>0</v>
      </c>
      <c r="K39" s="63"/>
      <c r="Q39" s="278"/>
    </row>
    <row r="40" spans="1:17" s="64" customFormat="1" ht="12.75" hidden="1" x14ac:dyDescent="0.2">
      <c r="A40" s="78" t="s">
        <v>198</v>
      </c>
      <c r="B40" s="73" t="s">
        <v>157</v>
      </c>
      <c r="C40" s="74" t="s">
        <v>197</v>
      </c>
      <c r="D40" s="76" t="s">
        <v>199</v>
      </c>
      <c r="E40" s="76"/>
      <c r="F40" s="76"/>
      <c r="G40" s="99"/>
      <c r="H40" s="267">
        <f>H41</f>
        <v>0</v>
      </c>
      <c r="I40" s="267">
        <v>0</v>
      </c>
      <c r="J40" s="267">
        <v>0</v>
      </c>
      <c r="K40" s="63"/>
      <c r="Q40" s="278"/>
    </row>
    <row r="41" spans="1:17" s="64" customFormat="1" ht="51" hidden="1" x14ac:dyDescent="0.2">
      <c r="A41" s="78" t="s">
        <v>200</v>
      </c>
      <c r="B41" s="73" t="s">
        <v>157</v>
      </c>
      <c r="C41" s="74" t="s">
        <v>197</v>
      </c>
      <c r="D41" s="76" t="s">
        <v>199</v>
      </c>
      <c r="E41" s="76" t="s">
        <v>164</v>
      </c>
      <c r="F41" s="76"/>
      <c r="G41" s="99"/>
      <c r="H41" s="267">
        <f>H42</f>
        <v>0</v>
      </c>
      <c r="I41" s="267">
        <v>0</v>
      </c>
      <c r="J41" s="267">
        <v>0</v>
      </c>
      <c r="K41" s="63"/>
      <c r="Q41" s="278"/>
    </row>
    <row r="42" spans="1:17" s="64" customFormat="1" ht="25.5" hidden="1" x14ac:dyDescent="0.2">
      <c r="A42" s="78" t="s">
        <v>201</v>
      </c>
      <c r="B42" s="73" t="s">
        <v>157</v>
      </c>
      <c r="C42" s="74" t="s">
        <v>197</v>
      </c>
      <c r="D42" s="76" t="s">
        <v>199</v>
      </c>
      <c r="E42" s="76" t="s">
        <v>164</v>
      </c>
      <c r="F42" s="76" t="s">
        <v>202</v>
      </c>
      <c r="G42" s="99"/>
      <c r="H42" s="267">
        <f>H43</f>
        <v>0</v>
      </c>
      <c r="I42" s="267">
        <v>0</v>
      </c>
      <c r="J42" s="267">
        <v>0</v>
      </c>
      <c r="K42" s="63"/>
      <c r="Q42" s="278"/>
    </row>
    <row r="43" spans="1:17" s="64" customFormat="1" ht="12.75" hidden="1" x14ac:dyDescent="0.2">
      <c r="A43" s="78" t="s">
        <v>203</v>
      </c>
      <c r="B43" s="73" t="s">
        <v>157</v>
      </c>
      <c r="C43" s="74" t="s">
        <v>197</v>
      </c>
      <c r="D43" s="76" t="s">
        <v>199</v>
      </c>
      <c r="E43" s="76" t="s">
        <v>164</v>
      </c>
      <c r="F43" s="76" t="s">
        <v>202</v>
      </c>
      <c r="G43" s="99" t="s">
        <v>204</v>
      </c>
      <c r="H43" s="267">
        <v>0</v>
      </c>
      <c r="I43" s="267">
        <v>0</v>
      </c>
      <c r="J43" s="267">
        <v>0</v>
      </c>
      <c r="K43" s="63"/>
      <c r="Q43" s="278"/>
    </row>
    <row r="44" spans="1:17" s="64" customFormat="1" ht="12.75" x14ac:dyDescent="0.2">
      <c r="A44" s="65" t="s">
        <v>205</v>
      </c>
      <c r="B44" s="62" t="s">
        <v>157</v>
      </c>
      <c r="C44" s="62">
        <v>11</v>
      </c>
      <c r="D44" s="62" t="s">
        <v>206</v>
      </c>
      <c r="E44" s="62"/>
      <c r="F44" s="62"/>
      <c r="G44" s="59"/>
      <c r="H44" s="265">
        <f t="shared" ref="H44:J46" si="2">H45</f>
        <v>300</v>
      </c>
      <c r="I44" s="265">
        <f t="shared" si="2"/>
        <v>300</v>
      </c>
      <c r="J44" s="265">
        <f t="shared" si="2"/>
        <v>300</v>
      </c>
      <c r="K44" s="53"/>
      <c r="Q44" s="278"/>
    </row>
    <row r="45" spans="1:17" s="64" customFormat="1" ht="18" customHeight="1" x14ac:dyDescent="0.2">
      <c r="A45" s="101" t="s">
        <v>207</v>
      </c>
      <c r="B45" s="81" t="s">
        <v>157</v>
      </c>
      <c r="C45" s="81" t="s">
        <v>208</v>
      </c>
      <c r="D45" s="81" t="s">
        <v>206</v>
      </c>
      <c r="E45" s="81" t="s">
        <v>164</v>
      </c>
      <c r="F45" s="81"/>
      <c r="G45" s="73"/>
      <c r="H45" s="266">
        <f t="shared" si="2"/>
        <v>300</v>
      </c>
      <c r="I45" s="266">
        <f t="shared" si="2"/>
        <v>300</v>
      </c>
      <c r="J45" s="266">
        <f t="shared" si="2"/>
        <v>300</v>
      </c>
      <c r="K45" s="53"/>
      <c r="Q45" s="278"/>
    </row>
    <row r="46" spans="1:17" s="64" customFormat="1" ht="26.25" customHeight="1" x14ac:dyDescent="0.2">
      <c r="A46" s="102" t="s">
        <v>209</v>
      </c>
      <c r="B46" s="81" t="s">
        <v>157</v>
      </c>
      <c r="C46" s="81" t="s">
        <v>208</v>
      </c>
      <c r="D46" s="81" t="s">
        <v>206</v>
      </c>
      <c r="E46" s="81" t="s">
        <v>164</v>
      </c>
      <c r="F46" s="81" t="s">
        <v>210</v>
      </c>
      <c r="G46" s="73"/>
      <c r="H46" s="266">
        <f t="shared" si="2"/>
        <v>300</v>
      </c>
      <c r="I46" s="266">
        <f t="shared" si="2"/>
        <v>300</v>
      </c>
      <c r="J46" s="266">
        <f t="shared" si="2"/>
        <v>300</v>
      </c>
      <c r="K46" s="53"/>
      <c r="Q46" s="278"/>
    </row>
    <row r="47" spans="1:17" s="64" customFormat="1" ht="27.75" customHeight="1" x14ac:dyDescent="0.2">
      <c r="A47" s="78" t="s">
        <v>211</v>
      </c>
      <c r="B47" s="81" t="s">
        <v>157</v>
      </c>
      <c r="C47" s="81" t="s">
        <v>208</v>
      </c>
      <c r="D47" s="81" t="s">
        <v>206</v>
      </c>
      <c r="E47" s="81" t="s">
        <v>164</v>
      </c>
      <c r="F47" s="81" t="s">
        <v>210</v>
      </c>
      <c r="G47" s="73" t="s">
        <v>212</v>
      </c>
      <c r="H47" s="266">
        <v>300</v>
      </c>
      <c r="I47" s="266">
        <v>300</v>
      </c>
      <c r="J47" s="266">
        <v>300</v>
      </c>
      <c r="K47" s="53"/>
      <c r="Q47" s="278"/>
    </row>
    <row r="48" spans="1:17" s="64" customFormat="1" ht="12.75" x14ac:dyDescent="0.2">
      <c r="A48" s="60" t="s">
        <v>213</v>
      </c>
      <c r="B48" s="61" t="s">
        <v>157</v>
      </c>
      <c r="C48" s="61" t="s">
        <v>214</v>
      </c>
      <c r="D48" s="62"/>
      <c r="E48" s="62"/>
      <c r="F48" s="62"/>
      <c r="G48" s="103"/>
      <c r="H48" s="265">
        <f>H55+H68+H79+H91+H63+H94+H98</f>
        <v>2168.5</v>
      </c>
      <c r="I48" s="265">
        <f>I55+I68+I79+I91+I63+I94</f>
        <v>2565</v>
      </c>
      <c r="J48" s="265">
        <f>J55+J68+J79+J91+J63+J94</f>
        <v>2565</v>
      </c>
      <c r="K48" s="53"/>
      <c r="Q48" s="278"/>
    </row>
    <row r="49" spans="1:18" s="64" customFormat="1" ht="21.75" hidden="1" customHeight="1" x14ac:dyDescent="0.2">
      <c r="A49" s="60" t="s">
        <v>215</v>
      </c>
      <c r="B49" s="61" t="s">
        <v>157</v>
      </c>
      <c r="C49" s="61" t="s">
        <v>214</v>
      </c>
      <c r="D49" s="62" t="s">
        <v>157</v>
      </c>
      <c r="E49" s="62" t="s">
        <v>216</v>
      </c>
      <c r="F49" s="62" t="s">
        <v>217</v>
      </c>
      <c r="G49" s="62"/>
      <c r="H49" s="265">
        <f>H50</f>
        <v>0</v>
      </c>
      <c r="I49" s="265">
        <f>I50</f>
        <v>0</v>
      </c>
      <c r="J49" s="265">
        <f>J50</f>
        <v>0</v>
      </c>
      <c r="K49" s="53"/>
      <c r="Q49" s="278"/>
    </row>
    <row r="50" spans="1:18" s="64" customFormat="1" ht="32.25" hidden="1" customHeight="1" x14ac:dyDescent="0.2">
      <c r="A50" s="104" t="s">
        <v>218</v>
      </c>
      <c r="B50" s="62" t="s">
        <v>157</v>
      </c>
      <c r="C50" s="62" t="s">
        <v>214</v>
      </c>
      <c r="D50" s="62" t="s">
        <v>157</v>
      </c>
      <c r="E50" s="62" t="s">
        <v>190</v>
      </c>
      <c r="F50" s="62" t="s">
        <v>217</v>
      </c>
      <c r="G50" s="62"/>
      <c r="H50" s="265">
        <f>H51+H53</f>
        <v>0</v>
      </c>
      <c r="I50" s="265">
        <f>I51+I53</f>
        <v>0</v>
      </c>
      <c r="J50" s="265">
        <f>J51+J53</f>
        <v>0</v>
      </c>
      <c r="K50" s="53"/>
      <c r="Q50" s="278"/>
    </row>
    <row r="51" spans="1:18" s="64" customFormat="1" ht="45" hidden="1" customHeight="1" x14ac:dyDescent="0.2">
      <c r="A51" s="80" t="s">
        <v>219</v>
      </c>
      <c r="B51" s="81" t="s">
        <v>157</v>
      </c>
      <c r="C51" s="81" t="s">
        <v>214</v>
      </c>
      <c r="D51" s="81" t="s">
        <v>157</v>
      </c>
      <c r="E51" s="81" t="s">
        <v>190</v>
      </c>
      <c r="F51" s="81" t="s">
        <v>220</v>
      </c>
      <c r="G51" s="105"/>
      <c r="H51" s="266">
        <v>0</v>
      </c>
      <c r="I51" s="266">
        <v>0</v>
      </c>
      <c r="J51" s="266">
        <v>0</v>
      </c>
      <c r="K51" s="53"/>
      <c r="Q51" s="278"/>
    </row>
    <row r="52" spans="1:18" s="64" customFormat="1" ht="12.75" hidden="1" customHeight="1" x14ac:dyDescent="0.2">
      <c r="A52" s="85" t="s">
        <v>175</v>
      </c>
      <c r="B52" s="81" t="s">
        <v>157</v>
      </c>
      <c r="C52" s="81" t="s">
        <v>214</v>
      </c>
      <c r="D52" s="81" t="s">
        <v>157</v>
      </c>
      <c r="E52" s="81" t="s">
        <v>190</v>
      </c>
      <c r="F52" s="81" t="s">
        <v>220</v>
      </c>
      <c r="G52" s="105">
        <v>240</v>
      </c>
      <c r="H52" s="267">
        <v>0</v>
      </c>
      <c r="I52" s="267">
        <v>0</v>
      </c>
      <c r="J52" s="267">
        <v>0</v>
      </c>
      <c r="K52" s="53"/>
      <c r="Q52" s="278"/>
    </row>
    <row r="53" spans="1:18" s="64" customFormat="1" ht="45" hidden="1" customHeight="1" x14ac:dyDescent="0.2">
      <c r="A53" s="80" t="s">
        <v>221</v>
      </c>
      <c r="B53" s="81" t="s">
        <v>157</v>
      </c>
      <c r="C53" s="81" t="s">
        <v>214</v>
      </c>
      <c r="D53" s="81" t="s">
        <v>157</v>
      </c>
      <c r="E53" s="81" t="s">
        <v>190</v>
      </c>
      <c r="F53" s="81" t="s">
        <v>222</v>
      </c>
      <c r="G53" s="105"/>
      <c r="H53" s="267">
        <v>0</v>
      </c>
      <c r="I53" s="267">
        <v>0</v>
      </c>
      <c r="J53" s="267">
        <v>0</v>
      </c>
      <c r="K53" s="53"/>
      <c r="Q53" s="278"/>
    </row>
    <row r="54" spans="1:18" s="64" customFormat="1" ht="12.75" hidden="1" customHeight="1" x14ac:dyDescent="0.2">
      <c r="A54" s="85" t="s">
        <v>175</v>
      </c>
      <c r="B54" s="81" t="s">
        <v>157</v>
      </c>
      <c r="C54" s="81" t="s">
        <v>214</v>
      </c>
      <c r="D54" s="81" t="s">
        <v>157</v>
      </c>
      <c r="E54" s="81" t="s">
        <v>190</v>
      </c>
      <c r="F54" s="81" t="s">
        <v>222</v>
      </c>
      <c r="G54" s="105">
        <v>240</v>
      </c>
      <c r="H54" s="267">
        <v>0</v>
      </c>
      <c r="I54" s="267">
        <v>0</v>
      </c>
      <c r="J54" s="267">
        <v>0</v>
      </c>
      <c r="K54" s="53"/>
      <c r="Q54" s="278"/>
    </row>
    <row r="55" spans="1:18" s="64" customFormat="1" ht="25.5" x14ac:dyDescent="0.2">
      <c r="A55" s="60" t="s">
        <v>223</v>
      </c>
      <c r="B55" s="62" t="s">
        <v>157</v>
      </c>
      <c r="C55" s="62" t="s">
        <v>214</v>
      </c>
      <c r="D55" s="62" t="s">
        <v>157</v>
      </c>
      <c r="E55" s="62"/>
      <c r="F55" s="62"/>
      <c r="G55" s="103"/>
      <c r="H55" s="268">
        <f>H56</f>
        <v>888.4</v>
      </c>
      <c r="I55" s="268">
        <f>I56</f>
        <v>600</v>
      </c>
      <c r="J55" s="268">
        <f>J56</f>
        <v>600</v>
      </c>
      <c r="K55" s="53"/>
      <c r="Q55" s="278"/>
    </row>
    <row r="56" spans="1:18" s="64" customFormat="1" ht="51" x14ac:dyDescent="0.2">
      <c r="A56" s="106" t="s">
        <v>224</v>
      </c>
      <c r="B56" s="62" t="s">
        <v>157</v>
      </c>
      <c r="C56" s="62" t="s">
        <v>214</v>
      </c>
      <c r="D56" s="62" t="s">
        <v>157</v>
      </c>
      <c r="E56" s="62" t="s">
        <v>164</v>
      </c>
      <c r="F56" s="62"/>
      <c r="G56" s="103"/>
      <c r="H56" s="268">
        <f>H57+H59+H61</f>
        <v>888.4</v>
      </c>
      <c r="I56" s="268">
        <f>I57+I59+I61</f>
        <v>600</v>
      </c>
      <c r="J56" s="268">
        <f>J57+J59+J61</f>
        <v>600</v>
      </c>
      <c r="K56" s="53"/>
      <c r="Q56" s="278"/>
    </row>
    <row r="57" spans="1:18" s="64" customFormat="1" ht="64.5" customHeight="1" x14ac:dyDescent="0.2">
      <c r="A57" s="83" t="s">
        <v>225</v>
      </c>
      <c r="B57" s="81" t="s">
        <v>157</v>
      </c>
      <c r="C57" s="81" t="s">
        <v>214</v>
      </c>
      <c r="D57" s="81" t="s">
        <v>157</v>
      </c>
      <c r="E57" s="81" t="s">
        <v>164</v>
      </c>
      <c r="F57" s="81" t="s">
        <v>226</v>
      </c>
      <c r="G57" s="105"/>
      <c r="H57" s="267">
        <f>H58</f>
        <v>50</v>
      </c>
      <c r="I57" s="267">
        <f>I58</f>
        <v>100</v>
      </c>
      <c r="J57" s="267">
        <f>J58</f>
        <v>100</v>
      </c>
      <c r="K57" s="53"/>
      <c r="Q57" s="278"/>
    </row>
    <row r="58" spans="1:18" s="108" customFormat="1" ht="12.75" customHeight="1" x14ac:dyDescent="0.2">
      <c r="A58" s="85" t="s">
        <v>175</v>
      </c>
      <c r="B58" s="81" t="s">
        <v>157</v>
      </c>
      <c r="C58" s="81" t="s">
        <v>214</v>
      </c>
      <c r="D58" s="81" t="s">
        <v>157</v>
      </c>
      <c r="E58" s="81" t="s">
        <v>164</v>
      </c>
      <c r="F58" s="81" t="s">
        <v>226</v>
      </c>
      <c r="G58" s="105">
        <v>240</v>
      </c>
      <c r="H58" s="267">
        <v>50</v>
      </c>
      <c r="I58" s="267">
        <v>100</v>
      </c>
      <c r="J58" s="267">
        <v>100</v>
      </c>
      <c r="K58" s="107"/>
      <c r="Q58" s="318"/>
      <c r="R58" s="278"/>
    </row>
    <row r="59" spans="1:18" s="64" customFormat="1" ht="66" customHeight="1" x14ac:dyDescent="0.2">
      <c r="A59" s="109" t="s">
        <v>227</v>
      </c>
      <c r="B59" s="81" t="s">
        <v>157</v>
      </c>
      <c r="C59" s="81" t="s">
        <v>214</v>
      </c>
      <c r="D59" s="81" t="s">
        <v>157</v>
      </c>
      <c r="E59" s="81" t="s">
        <v>164</v>
      </c>
      <c r="F59" s="81" t="s">
        <v>228</v>
      </c>
      <c r="G59" s="105"/>
      <c r="H59" s="267">
        <f>H60</f>
        <v>738.4</v>
      </c>
      <c r="I59" s="267">
        <f>I60</f>
        <v>400</v>
      </c>
      <c r="J59" s="267">
        <f>J60</f>
        <v>400</v>
      </c>
      <c r="K59" s="53"/>
      <c r="Q59" s="278" t="s">
        <v>503</v>
      </c>
    </row>
    <row r="60" spans="1:18" s="64" customFormat="1" ht="12.75" x14ac:dyDescent="0.2">
      <c r="A60" s="85" t="s">
        <v>175</v>
      </c>
      <c r="B60" s="81" t="s">
        <v>157</v>
      </c>
      <c r="C60" s="81" t="s">
        <v>214</v>
      </c>
      <c r="D60" s="81" t="s">
        <v>157</v>
      </c>
      <c r="E60" s="81" t="s">
        <v>164</v>
      </c>
      <c r="F60" s="81" t="s">
        <v>228</v>
      </c>
      <c r="G60" s="105">
        <v>240</v>
      </c>
      <c r="H60" s="267">
        <f>600+138.4</f>
        <v>738.4</v>
      </c>
      <c r="I60" s="267">
        <v>400</v>
      </c>
      <c r="J60" s="267">
        <v>400</v>
      </c>
      <c r="K60" s="53"/>
      <c r="Q60" s="278"/>
      <c r="R60" s="278"/>
    </row>
    <row r="61" spans="1:18" s="64" customFormat="1" ht="60.75" customHeight="1" x14ac:dyDescent="0.2">
      <c r="A61" s="110" t="s">
        <v>229</v>
      </c>
      <c r="B61" s="81" t="s">
        <v>157</v>
      </c>
      <c r="C61" s="81" t="s">
        <v>214</v>
      </c>
      <c r="D61" s="81" t="s">
        <v>157</v>
      </c>
      <c r="E61" s="81" t="s">
        <v>164</v>
      </c>
      <c r="F61" s="81" t="s">
        <v>230</v>
      </c>
      <c r="G61" s="105"/>
      <c r="H61" s="267">
        <f>H62</f>
        <v>100</v>
      </c>
      <c r="I61" s="267">
        <f>I62</f>
        <v>100</v>
      </c>
      <c r="J61" s="267">
        <f>J62</f>
        <v>100</v>
      </c>
      <c r="K61" s="53"/>
      <c r="Q61" s="278"/>
    </row>
    <row r="62" spans="1:18" s="64" customFormat="1" ht="17.25" customHeight="1" x14ac:dyDescent="0.2">
      <c r="A62" s="85" t="s">
        <v>175</v>
      </c>
      <c r="B62" s="81" t="s">
        <v>157</v>
      </c>
      <c r="C62" s="81" t="s">
        <v>214</v>
      </c>
      <c r="D62" s="81" t="s">
        <v>157</v>
      </c>
      <c r="E62" s="81" t="s">
        <v>164</v>
      </c>
      <c r="F62" s="81" t="s">
        <v>230</v>
      </c>
      <c r="G62" s="105">
        <v>240</v>
      </c>
      <c r="H62" s="267">
        <v>100</v>
      </c>
      <c r="I62" s="267">
        <v>100</v>
      </c>
      <c r="J62" s="267">
        <v>100</v>
      </c>
      <c r="K62" s="53"/>
      <c r="Q62" s="278"/>
    </row>
    <row r="63" spans="1:18" s="64" customFormat="1" ht="25.5" x14ac:dyDescent="0.2">
      <c r="A63" s="111" t="s">
        <v>231</v>
      </c>
      <c r="B63" s="61" t="s">
        <v>157</v>
      </c>
      <c r="C63" s="61" t="s">
        <v>214</v>
      </c>
      <c r="D63" s="62" t="s">
        <v>232</v>
      </c>
      <c r="E63" s="62"/>
      <c r="F63" s="62"/>
      <c r="G63" s="103"/>
      <c r="H63" s="268">
        <f>H64+H76</f>
        <v>497.5</v>
      </c>
      <c r="I63" s="268">
        <f>I64+I76</f>
        <v>1550</v>
      </c>
      <c r="J63" s="268">
        <f>J64+J76</f>
        <v>1550</v>
      </c>
      <c r="K63" s="53"/>
      <c r="Q63" s="278"/>
    </row>
    <row r="64" spans="1:18" s="64" customFormat="1" ht="38.25" x14ac:dyDescent="0.2">
      <c r="A64" s="85" t="s">
        <v>233</v>
      </c>
      <c r="B64" s="84" t="s">
        <v>157</v>
      </c>
      <c r="C64" s="84" t="s">
        <v>214</v>
      </c>
      <c r="D64" s="81" t="s">
        <v>232</v>
      </c>
      <c r="E64" s="81" t="s">
        <v>164</v>
      </c>
      <c r="F64" s="81"/>
      <c r="G64" s="105"/>
      <c r="H64" s="267">
        <f>H65</f>
        <v>60</v>
      </c>
      <c r="I64" s="267">
        <f>I65</f>
        <v>150</v>
      </c>
      <c r="J64" s="267">
        <f>J65</f>
        <v>150</v>
      </c>
      <c r="K64" s="53"/>
      <c r="Q64" s="278"/>
    </row>
    <row r="65" spans="1:17" s="64" customFormat="1" ht="12.75" x14ac:dyDescent="0.2">
      <c r="A65" s="85" t="s">
        <v>175</v>
      </c>
      <c r="B65" s="84" t="s">
        <v>157</v>
      </c>
      <c r="C65" s="84" t="s">
        <v>214</v>
      </c>
      <c r="D65" s="81" t="s">
        <v>232</v>
      </c>
      <c r="E65" s="81" t="s">
        <v>164</v>
      </c>
      <c r="F65" s="81" t="s">
        <v>234</v>
      </c>
      <c r="G65" s="105">
        <v>240</v>
      </c>
      <c r="H65" s="267">
        <v>60</v>
      </c>
      <c r="I65" s="267">
        <v>150</v>
      </c>
      <c r="J65" s="267">
        <v>150</v>
      </c>
      <c r="K65" s="53"/>
      <c r="Q65" s="278"/>
    </row>
    <row r="66" spans="1:17" s="64" customFormat="1" ht="22.5" hidden="1" customHeight="1" x14ac:dyDescent="0.2">
      <c r="A66" s="85" t="s">
        <v>235</v>
      </c>
      <c r="B66" s="84" t="s">
        <v>157</v>
      </c>
      <c r="C66" s="84" t="s">
        <v>214</v>
      </c>
      <c r="D66" s="81" t="s">
        <v>232</v>
      </c>
      <c r="E66" s="81" t="s">
        <v>164</v>
      </c>
      <c r="F66" s="81"/>
      <c r="G66" s="105"/>
      <c r="H66" s="267">
        <f>H67</f>
        <v>0</v>
      </c>
      <c r="I66" s="267">
        <f>I67</f>
        <v>0</v>
      </c>
      <c r="J66" s="267">
        <f>J67</f>
        <v>0</v>
      </c>
      <c r="K66" s="53"/>
      <c r="Q66" s="278"/>
    </row>
    <row r="67" spans="1:17" s="64" customFormat="1" ht="12.75" hidden="1" customHeight="1" x14ac:dyDescent="0.2">
      <c r="A67" s="85" t="s">
        <v>236</v>
      </c>
      <c r="B67" s="84" t="s">
        <v>157</v>
      </c>
      <c r="C67" s="84" t="s">
        <v>214</v>
      </c>
      <c r="D67" s="81" t="s">
        <v>232</v>
      </c>
      <c r="E67" s="81" t="s">
        <v>164</v>
      </c>
      <c r="F67" s="81" t="s">
        <v>237</v>
      </c>
      <c r="G67" s="105">
        <v>240</v>
      </c>
      <c r="H67" s="267">
        <v>0</v>
      </c>
      <c r="I67" s="267">
        <v>0</v>
      </c>
      <c r="J67" s="267">
        <v>0</v>
      </c>
      <c r="K67" s="53"/>
      <c r="Q67" s="278"/>
    </row>
    <row r="68" spans="1:17" s="64" customFormat="1" ht="32.25" hidden="1" customHeight="1" x14ac:dyDescent="0.2">
      <c r="A68" s="60" t="s">
        <v>238</v>
      </c>
      <c r="B68" s="61" t="s">
        <v>157</v>
      </c>
      <c r="C68" s="61" t="s">
        <v>214</v>
      </c>
      <c r="D68" s="62" t="s">
        <v>239</v>
      </c>
      <c r="E68" s="62"/>
      <c r="F68" s="62"/>
      <c r="G68" s="103"/>
      <c r="H68" s="268">
        <f t="shared" ref="H68:J69" si="3">H69</f>
        <v>0</v>
      </c>
      <c r="I68" s="268">
        <f t="shared" si="3"/>
        <v>0</v>
      </c>
      <c r="J68" s="268">
        <f t="shared" si="3"/>
        <v>0</v>
      </c>
      <c r="K68" s="53"/>
      <c r="Q68" s="278"/>
    </row>
    <row r="69" spans="1:17" s="64" customFormat="1" ht="21" hidden="1" customHeight="1" x14ac:dyDescent="0.2">
      <c r="A69" s="106" t="s">
        <v>240</v>
      </c>
      <c r="B69" s="84" t="s">
        <v>157</v>
      </c>
      <c r="C69" s="84" t="s">
        <v>214</v>
      </c>
      <c r="D69" s="81" t="s">
        <v>239</v>
      </c>
      <c r="E69" s="81" t="s">
        <v>164</v>
      </c>
      <c r="F69" s="81"/>
      <c r="G69" s="105"/>
      <c r="H69" s="267">
        <f t="shared" si="3"/>
        <v>0</v>
      </c>
      <c r="I69" s="267">
        <f t="shared" si="3"/>
        <v>0</v>
      </c>
      <c r="J69" s="267">
        <f t="shared" si="3"/>
        <v>0</v>
      </c>
      <c r="K69" s="53"/>
      <c r="Q69" s="278"/>
    </row>
    <row r="70" spans="1:17" s="64" customFormat="1" ht="22.5" hidden="1" customHeight="1" x14ac:dyDescent="0.2">
      <c r="A70" s="85" t="s">
        <v>241</v>
      </c>
      <c r="B70" s="84" t="s">
        <v>157</v>
      </c>
      <c r="C70" s="84" t="s">
        <v>214</v>
      </c>
      <c r="D70" s="81" t="s">
        <v>239</v>
      </c>
      <c r="E70" s="81" t="s">
        <v>164</v>
      </c>
      <c r="F70" s="81" t="s">
        <v>242</v>
      </c>
      <c r="G70" s="105"/>
      <c r="H70" s="267">
        <f>H71+H74</f>
        <v>0</v>
      </c>
      <c r="I70" s="267">
        <f>I71+I74</f>
        <v>0</v>
      </c>
      <c r="J70" s="267">
        <f>J71+J74</f>
        <v>0</v>
      </c>
      <c r="K70" s="53"/>
      <c r="Q70" s="278"/>
    </row>
    <row r="71" spans="1:17" s="64" customFormat="1" ht="12.75" hidden="1" customHeight="1" x14ac:dyDescent="0.2">
      <c r="A71" s="85" t="s">
        <v>243</v>
      </c>
      <c r="B71" s="84" t="s">
        <v>157</v>
      </c>
      <c r="C71" s="84" t="s">
        <v>214</v>
      </c>
      <c r="D71" s="81" t="s">
        <v>239</v>
      </c>
      <c r="E71" s="81" t="s">
        <v>164</v>
      </c>
      <c r="F71" s="81" t="s">
        <v>244</v>
      </c>
      <c r="G71" s="105"/>
      <c r="H71" s="267">
        <f>H72+H73</f>
        <v>0</v>
      </c>
      <c r="I71" s="267">
        <f>I72+I73</f>
        <v>0</v>
      </c>
      <c r="J71" s="267">
        <f>J72+J73</f>
        <v>0</v>
      </c>
      <c r="K71" s="53"/>
      <c r="Q71" s="278"/>
    </row>
    <row r="72" spans="1:17" s="64" customFormat="1" ht="12.75" hidden="1" customHeight="1" x14ac:dyDescent="0.2">
      <c r="A72" s="85" t="s">
        <v>245</v>
      </c>
      <c r="B72" s="84" t="s">
        <v>157</v>
      </c>
      <c r="C72" s="84" t="s">
        <v>214</v>
      </c>
      <c r="D72" s="81" t="s">
        <v>239</v>
      </c>
      <c r="E72" s="81" t="s">
        <v>164</v>
      </c>
      <c r="F72" s="81" t="s">
        <v>244</v>
      </c>
      <c r="G72" s="105">
        <v>240</v>
      </c>
      <c r="H72" s="267">
        <v>0</v>
      </c>
      <c r="I72" s="267">
        <v>0</v>
      </c>
      <c r="J72" s="267">
        <v>0</v>
      </c>
      <c r="K72" s="53"/>
      <c r="Q72" s="278"/>
    </row>
    <row r="73" spans="1:17" s="64" customFormat="1" ht="12.75" hidden="1" customHeight="1" x14ac:dyDescent="0.2">
      <c r="A73" s="85" t="s">
        <v>246</v>
      </c>
      <c r="B73" s="84" t="s">
        <v>157</v>
      </c>
      <c r="C73" s="84" t="s">
        <v>214</v>
      </c>
      <c r="D73" s="81" t="s">
        <v>239</v>
      </c>
      <c r="E73" s="81" t="s">
        <v>164</v>
      </c>
      <c r="F73" s="81" t="s">
        <v>244</v>
      </c>
      <c r="G73" s="105">
        <v>360</v>
      </c>
      <c r="H73" s="267">
        <v>0</v>
      </c>
      <c r="I73" s="267">
        <v>0</v>
      </c>
      <c r="J73" s="267">
        <v>0</v>
      </c>
      <c r="K73" s="53"/>
      <c r="Q73" s="278"/>
    </row>
    <row r="74" spans="1:17" s="64" customFormat="1" ht="12.75" hidden="1" customHeight="1" x14ac:dyDescent="0.2">
      <c r="A74" s="85" t="s">
        <v>247</v>
      </c>
      <c r="B74" s="84" t="s">
        <v>157</v>
      </c>
      <c r="C74" s="84" t="s">
        <v>214</v>
      </c>
      <c r="D74" s="81" t="s">
        <v>239</v>
      </c>
      <c r="E74" s="81" t="s">
        <v>164</v>
      </c>
      <c r="F74" s="81" t="s">
        <v>248</v>
      </c>
      <c r="G74" s="105"/>
      <c r="H74" s="267">
        <f>H75</f>
        <v>0</v>
      </c>
      <c r="I74" s="267">
        <f>I75</f>
        <v>0</v>
      </c>
      <c r="J74" s="267">
        <f>J75</f>
        <v>0</v>
      </c>
      <c r="K74" s="53"/>
      <c r="Q74" s="278"/>
    </row>
    <row r="75" spans="1:17" s="64" customFormat="1" ht="12.75" hidden="1" customHeight="1" x14ac:dyDescent="0.2">
      <c r="A75" s="85" t="s">
        <v>246</v>
      </c>
      <c r="B75" s="84" t="s">
        <v>157</v>
      </c>
      <c r="C75" s="84" t="s">
        <v>214</v>
      </c>
      <c r="D75" s="81" t="s">
        <v>239</v>
      </c>
      <c r="E75" s="81" t="s">
        <v>164</v>
      </c>
      <c r="F75" s="81" t="s">
        <v>248</v>
      </c>
      <c r="G75" s="105">
        <v>360</v>
      </c>
      <c r="H75" s="267">
        <v>0</v>
      </c>
      <c r="I75" s="267">
        <v>0</v>
      </c>
      <c r="J75" s="267">
        <v>0</v>
      </c>
      <c r="K75" s="53"/>
      <c r="Q75" s="278"/>
    </row>
    <row r="76" spans="1:17" s="64" customFormat="1" ht="26.25" customHeight="1" x14ac:dyDescent="0.2">
      <c r="A76" s="85" t="s">
        <v>249</v>
      </c>
      <c r="B76" s="84" t="s">
        <v>157</v>
      </c>
      <c r="C76" s="84" t="s">
        <v>214</v>
      </c>
      <c r="D76" s="81" t="s">
        <v>232</v>
      </c>
      <c r="E76" s="81" t="s">
        <v>170</v>
      </c>
      <c r="F76" s="81" t="s">
        <v>237</v>
      </c>
      <c r="G76" s="105"/>
      <c r="H76" s="267">
        <f>H77+H78</f>
        <v>437.5</v>
      </c>
      <c r="I76" s="267">
        <f>I77+I78</f>
        <v>1400</v>
      </c>
      <c r="J76" s="267">
        <f>J77+J78</f>
        <v>1400</v>
      </c>
      <c r="K76" s="53"/>
      <c r="Q76" s="278"/>
    </row>
    <row r="77" spans="1:17" s="64" customFormat="1" ht="21.75" customHeight="1" x14ac:dyDescent="0.2">
      <c r="A77" s="85" t="s">
        <v>175</v>
      </c>
      <c r="B77" s="84" t="s">
        <v>157</v>
      </c>
      <c r="C77" s="84" t="s">
        <v>214</v>
      </c>
      <c r="D77" s="81" t="s">
        <v>232</v>
      </c>
      <c r="E77" s="81" t="s">
        <v>170</v>
      </c>
      <c r="F77" s="81" t="s">
        <v>237</v>
      </c>
      <c r="G77" s="105">
        <v>240</v>
      </c>
      <c r="H77" s="267">
        <v>0</v>
      </c>
      <c r="I77" s="267">
        <v>200</v>
      </c>
      <c r="J77" s="267">
        <v>200</v>
      </c>
      <c r="K77" s="53"/>
      <c r="Q77" s="278"/>
    </row>
    <row r="78" spans="1:17" s="64" customFormat="1" ht="20.25" customHeight="1" x14ac:dyDescent="0.2">
      <c r="A78" s="308" t="s">
        <v>250</v>
      </c>
      <c r="B78" s="309" t="s">
        <v>157</v>
      </c>
      <c r="C78" s="309" t="s">
        <v>214</v>
      </c>
      <c r="D78" s="310" t="s">
        <v>232</v>
      </c>
      <c r="E78" s="310" t="s">
        <v>170</v>
      </c>
      <c r="F78" s="310" t="s">
        <v>237</v>
      </c>
      <c r="G78" s="311">
        <v>850</v>
      </c>
      <c r="H78" s="312">
        <v>437.5</v>
      </c>
      <c r="I78" s="312">
        <v>1200</v>
      </c>
      <c r="J78" s="312">
        <v>1200</v>
      </c>
      <c r="K78" s="53"/>
      <c r="Q78" s="278"/>
    </row>
    <row r="79" spans="1:17" s="64" customFormat="1" ht="12.75" x14ac:dyDescent="0.2">
      <c r="A79" s="60" t="s">
        <v>251</v>
      </c>
      <c r="B79" s="61" t="s">
        <v>157</v>
      </c>
      <c r="C79" s="61" t="s">
        <v>214</v>
      </c>
      <c r="D79" s="62" t="s">
        <v>162</v>
      </c>
      <c r="E79" s="62"/>
      <c r="F79" s="62"/>
      <c r="G79" s="62"/>
      <c r="H79" s="268">
        <f>H80+H88</f>
        <v>166</v>
      </c>
      <c r="I79" s="268">
        <f>I80+I88</f>
        <v>415</v>
      </c>
      <c r="J79" s="268">
        <f>J80+J88</f>
        <v>415</v>
      </c>
      <c r="K79" s="53"/>
      <c r="Q79" s="278"/>
    </row>
    <row r="80" spans="1:17" s="64" customFormat="1" ht="12.75" x14ac:dyDescent="0.2">
      <c r="A80" s="60" t="s">
        <v>169</v>
      </c>
      <c r="B80" s="61" t="s">
        <v>157</v>
      </c>
      <c r="C80" s="61" t="s">
        <v>214</v>
      </c>
      <c r="D80" s="62" t="s">
        <v>162</v>
      </c>
      <c r="E80" s="62" t="s">
        <v>170</v>
      </c>
      <c r="F80" s="62"/>
      <c r="G80" s="62"/>
      <c r="H80" s="268">
        <f>H83+H85+H81</f>
        <v>166</v>
      </c>
      <c r="I80" s="268">
        <f t="shared" ref="I80:J80" si="4">I83+I85+I81</f>
        <v>415</v>
      </c>
      <c r="J80" s="268">
        <f t="shared" si="4"/>
        <v>415</v>
      </c>
      <c r="K80" s="53"/>
      <c r="Q80" s="278"/>
    </row>
    <row r="81" spans="1:17" s="64" customFormat="1" ht="25.5" x14ac:dyDescent="0.2">
      <c r="A81" s="83" t="s">
        <v>252</v>
      </c>
      <c r="B81" s="84" t="s">
        <v>157</v>
      </c>
      <c r="C81" s="84" t="s">
        <v>214</v>
      </c>
      <c r="D81" s="81" t="s">
        <v>162</v>
      </c>
      <c r="E81" s="81" t="s">
        <v>170</v>
      </c>
      <c r="F81" s="81" t="s">
        <v>253</v>
      </c>
      <c r="G81" s="62"/>
      <c r="H81" s="267">
        <f>H82</f>
        <v>15</v>
      </c>
      <c r="I81" s="267">
        <f t="shared" ref="I81:J81" si="5">I82</f>
        <v>50</v>
      </c>
      <c r="J81" s="267">
        <f t="shared" si="5"/>
        <v>50</v>
      </c>
      <c r="K81" s="53"/>
      <c r="Q81" s="278"/>
    </row>
    <row r="82" spans="1:17" s="64" customFormat="1" ht="12.75" x14ac:dyDescent="0.2">
      <c r="A82" s="83" t="s">
        <v>175</v>
      </c>
      <c r="B82" s="84" t="s">
        <v>157</v>
      </c>
      <c r="C82" s="84" t="s">
        <v>214</v>
      </c>
      <c r="D82" s="81" t="s">
        <v>162</v>
      </c>
      <c r="E82" s="81" t="s">
        <v>170</v>
      </c>
      <c r="F82" s="81" t="s">
        <v>253</v>
      </c>
      <c r="G82" s="81" t="s">
        <v>176</v>
      </c>
      <c r="H82" s="267">
        <v>15</v>
      </c>
      <c r="I82" s="267">
        <v>50</v>
      </c>
      <c r="J82" s="267">
        <v>50</v>
      </c>
      <c r="K82" s="53"/>
      <c r="O82" s="64">
        <v>150</v>
      </c>
      <c r="Q82" s="278"/>
    </row>
    <row r="83" spans="1:17" s="64" customFormat="1" ht="12.75" x14ac:dyDescent="0.2">
      <c r="A83" s="83" t="s">
        <v>254</v>
      </c>
      <c r="B83" s="84" t="s">
        <v>157</v>
      </c>
      <c r="C83" s="84" t="s">
        <v>214</v>
      </c>
      <c r="D83" s="81" t="s">
        <v>162</v>
      </c>
      <c r="E83" s="81" t="s">
        <v>170</v>
      </c>
      <c r="F83" s="81" t="s">
        <v>255</v>
      </c>
      <c r="G83" s="81"/>
      <c r="H83" s="267">
        <f>H84</f>
        <v>104</v>
      </c>
      <c r="I83" s="267">
        <f>I84</f>
        <v>354</v>
      </c>
      <c r="J83" s="267">
        <f>J84</f>
        <v>354</v>
      </c>
      <c r="K83" s="53"/>
      <c r="Q83" s="278"/>
    </row>
    <row r="84" spans="1:17" s="64" customFormat="1" ht="25.5" x14ac:dyDescent="0.2">
      <c r="A84" s="83" t="s">
        <v>256</v>
      </c>
      <c r="B84" s="84" t="s">
        <v>157</v>
      </c>
      <c r="C84" s="84" t="s">
        <v>214</v>
      </c>
      <c r="D84" s="81" t="s">
        <v>162</v>
      </c>
      <c r="E84" s="81" t="s">
        <v>170</v>
      </c>
      <c r="F84" s="81" t="s">
        <v>255</v>
      </c>
      <c r="G84" s="81" t="s">
        <v>176</v>
      </c>
      <c r="H84" s="267">
        <v>104</v>
      </c>
      <c r="I84" s="267">
        <v>354</v>
      </c>
      <c r="J84" s="267">
        <v>354</v>
      </c>
      <c r="K84" s="53"/>
      <c r="Q84" s="278"/>
    </row>
    <row r="85" spans="1:17" s="64" customFormat="1" ht="25.5" hidden="1" x14ac:dyDescent="0.2">
      <c r="A85" s="83" t="s">
        <v>257</v>
      </c>
      <c r="B85" s="84" t="s">
        <v>157</v>
      </c>
      <c r="C85" s="84" t="s">
        <v>214</v>
      </c>
      <c r="D85" s="81" t="s">
        <v>162</v>
      </c>
      <c r="E85" s="81" t="s">
        <v>170</v>
      </c>
      <c r="F85" s="81" t="s">
        <v>255</v>
      </c>
      <c r="G85" s="105"/>
      <c r="H85" s="267">
        <f>H86+H87</f>
        <v>47</v>
      </c>
      <c r="I85" s="267">
        <f>I86+I87</f>
        <v>11</v>
      </c>
      <c r="J85" s="267">
        <f>J86+J87</f>
        <v>11</v>
      </c>
      <c r="K85" s="53"/>
      <c r="Q85" s="278"/>
    </row>
    <row r="86" spans="1:17" s="64" customFormat="1" ht="13.5" hidden="1" customHeight="1" x14ac:dyDescent="0.2">
      <c r="A86" s="85" t="s">
        <v>236</v>
      </c>
      <c r="B86" s="84" t="s">
        <v>157</v>
      </c>
      <c r="C86" s="84" t="s">
        <v>214</v>
      </c>
      <c r="D86" s="81" t="s">
        <v>162</v>
      </c>
      <c r="E86" s="81" t="s">
        <v>170</v>
      </c>
      <c r="F86" s="81" t="s">
        <v>255</v>
      </c>
      <c r="G86" s="105">
        <v>240</v>
      </c>
      <c r="H86" s="267">
        <v>0</v>
      </c>
      <c r="I86" s="267">
        <v>0</v>
      </c>
      <c r="J86" s="267">
        <v>0</v>
      </c>
      <c r="K86" s="53"/>
      <c r="Q86" s="278"/>
    </row>
    <row r="87" spans="1:17" s="64" customFormat="1" ht="12.75" x14ac:dyDescent="0.2">
      <c r="A87" s="85" t="s">
        <v>258</v>
      </c>
      <c r="B87" s="84" t="s">
        <v>157</v>
      </c>
      <c r="C87" s="84" t="s">
        <v>214</v>
      </c>
      <c r="D87" s="81" t="s">
        <v>162</v>
      </c>
      <c r="E87" s="81" t="s">
        <v>170</v>
      </c>
      <c r="F87" s="81" t="s">
        <v>255</v>
      </c>
      <c r="G87" s="105">
        <v>850</v>
      </c>
      <c r="H87" s="267">
        <v>47</v>
      </c>
      <c r="I87" s="267">
        <v>11</v>
      </c>
      <c r="J87" s="267">
        <v>11</v>
      </c>
      <c r="K87" s="53"/>
      <c r="Q87" s="278"/>
    </row>
    <row r="88" spans="1:17" s="64" customFormat="1" ht="12.75" hidden="1" x14ac:dyDescent="0.2">
      <c r="A88" s="111" t="s">
        <v>259</v>
      </c>
      <c r="B88" s="61" t="s">
        <v>157</v>
      </c>
      <c r="C88" s="61" t="s">
        <v>214</v>
      </c>
      <c r="D88" s="62" t="s">
        <v>162</v>
      </c>
      <c r="E88" s="62" t="s">
        <v>260</v>
      </c>
      <c r="F88" s="81"/>
      <c r="G88" s="103"/>
      <c r="H88" s="268">
        <f>H90</f>
        <v>0</v>
      </c>
      <c r="I88" s="268">
        <f>I90</f>
        <v>0</v>
      </c>
      <c r="J88" s="268">
        <f>J90</f>
        <v>0</v>
      </c>
      <c r="K88" s="53"/>
      <c r="Q88" s="278"/>
    </row>
    <row r="89" spans="1:17" s="108" customFormat="1" ht="12.75" hidden="1" x14ac:dyDescent="0.2">
      <c r="A89" s="85" t="s">
        <v>261</v>
      </c>
      <c r="B89" s="84" t="s">
        <v>157</v>
      </c>
      <c r="C89" s="84" t="s">
        <v>214</v>
      </c>
      <c r="D89" s="81" t="s">
        <v>162</v>
      </c>
      <c r="E89" s="81" t="s">
        <v>260</v>
      </c>
      <c r="F89" s="81" t="s">
        <v>262</v>
      </c>
      <c r="G89" s="103"/>
      <c r="H89" s="267">
        <f>H90</f>
        <v>0</v>
      </c>
      <c r="I89" s="267">
        <f>I90</f>
        <v>0</v>
      </c>
      <c r="J89" s="267">
        <f>J90</f>
        <v>0</v>
      </c>
      <c r="K89" s="107"/>
      <c r="Q89" s="318"/>
    </row>
    <row r="90" spans="1:17" s="108" customFormat="1" ht="12.75" hidden="1" x14ac:dyDescent="0.2">
      <c r="A90" s="85" t="s">
        <v>181</v>
      </c>
      <c r="B90" s="84" t="s">
        <v>157</v>
      </c>
      <c r="C90" s="84" t="s">
        <v>214</v>
      </c>
      <c r="D90" s="81" t="s">
        <v>162</v>
      </c>
      <c r="E90" s="81" t="s">
        <v>260</v>
      </c>
      <c r="F90" s="81" t="s">
        <v>262</v>
      </c>
      <c r="G90" s="105">
        <v>240</v>
      </c>
      <c r="H90" s="267">
        <v>0</v>
      </c>
      <c r="I90" s="267">
        <v>0</v>
      </c>
      <c r="J90" s="267">
        <v>0</v>
      </c>
      <c r="K90" s="107"/>
      <c r="Q90" s="318"/>
    </row>
    <row r="91" spans="1:17" s="108" customFormat="1" ht="12.75" x14ac:dyDescent="0.2">
      <c r="A91" s="112" t="s">
        <v>183</v>
      </c>
      <c r="B91" s="62" t="s">
        <v>157</v>
      </c>
      <c r="C91" s="62" t="s">
        <v>214</v>
      </c>
      <c r="D91" s="62" t="s">
        <v>184</v>
      </c>
      <c r="E91" s="62"/>
      <c r="F91" s="62"/>
      <c r="G91" s="103"/>
      <c r="H91" s="265">
        <f t="shared" ref="H91:J92" si="6">H92</f>
        <v>16.600000000000001</v>
      </c>
      <c r="I91" s="265">
        <f t="shared" si="6"/>
        <v>0</v>
      </c>
      <c r="J91" s="265">
        <f t="shared" si="6"/>
        <v>0</v>
      </c>
      <c r="K91" s="107"/>
      <c r="Q91" s="318"/>
    </row>
    <row r="92" spans="1:17" s="64" customFormat="1" ht="23.25" customHeight="1" x14ac:dyDescent="0.2">
      <c r="A92" s="85" t="s">
        <v>263</v>
      </c>
      <c r="B92" s="81" t="s">
        <v>157</v>
      </c>
      <c r="C92" s="81" t="s">
        <v>214</v>
      </c>
      <c r="D92" s="81" t="s">
        <v>184</v>
      </c>
      <c r="E92" s="81" t="s">
        <v>170</v>
      </c>
      <c r="F92" s="81"/>
      <c r="G92" s="105"/>
      <c r="H92" s="266">
        <f t="shared" si="6"/>
        <v>16.600000000000001</v>
      </c>
      <c r="I92" s="266">
        <f t="shared" si="6"/>
        <v>0</v>
      </c>
      <c r="J92" s="266">
        <f t="shared" si="6"/>
        <v>0</v>
      </c>
      <c r="K92" s="53"/>
      <c r="Q92" s="278"/>
    </row>
    <row r="93" spans="1:17" s="64" customFormat="1" ht="25.5" x14ac:dyDescent="0.2">
      <c r="A93" s="85" t="s">
        <v>264</v>
      </c>
      <c r="B93" s="81" t="s">
        <v>157</v>
      </c>
      <c r="C93" s="81" t="s">
        <v>214</v>
      </c>
      <c r="D93" s="81" t="s">
        <v>184</v>
      </c>
      <c r="E93" s="81" t="s">
        <v>170</v>
      </c>
      <c r="F93" s="81" t="s">
        <v>265</v>
      </c>
      <c r="G93" s="105">
        <v>240</v>
      </c>
      <c r="H93" s="266">
        <v>16.600000000000001</v>
      </c>
      <c r="I93" s="266">
        <v>0</v>
      </c>
      <c r="J93" s="266">
        <v>0</v>
      </c>
      <c r="K93" s="53"/>
      <c r="Q93" s="278"/>
    </row>
    <row r="94" spans="1:17" s="64" customFormat="1" ht="12.75" x14ac:dyDescent="0.2">
      <c r="A94" s="111" t="s">
        <v>266</v>
      </c>
      <c r="B94" s="62" t="s">
        <v>157</v>
      </c>
      <c r="C94" s="62" t="s">
        <v>214</v>
      </c>
      <c r="D94" s="62" t="s">
        <v>267</v>
      </c>
      <c r="E94" s="62"/>
      <c r="F94" s="62"/>
      <c r="G94" s="103"/>
      <c r="H94" s="265">
        <f>H95</f>
        <v>180</v>
      </c>
      <c r="I94" s="265">
        <f>I95</f>
        <v>0</v>
      </c>
      <c r="J94" s="265">
        <f>J95</f>
        <v>0</v>
      </c>
      <c r="K94" s="53"/>
      <c r="Q94" s="278"/>
    </row>
    <row r="95" spans="1:17" s="64" customFormat="1" ht="25.5" x14ac:dyDescent="0.2">
      <c r="A95" s="85" t="s">
        <v>268</v>
      </c>
      <c r="B95" s="81" t="s">
        <v>157</v>
      </c>
      <c r="C95" s="81" t="s">
        <v>214</v>
      </c>
      <c r="D95" s="81" t="s">
        <v>267</v>
      </c>
      <c r="E95" s="81" t="s">
        <v>269</v>
      </c>
      <c r="F95" s="81"/>
      <c r="G95" s="105"/>
      <c r="H95" s="266">
        <f>H96</f>
        <v>180</v>
      </c>
      <c r="I95" s="266">
        <f>I96+I98</f>
        <v>0</v>
      </c>
      <c r="J95" s="266">
        <f>J96+J98</f>
        <v>0</v>
      </c>
      <c r="K95" s="53"/>
      <c r="Q95" s="278"/>
    </row>
    <row r="96" spans="1:17" s="64" customFormat="1" ht="25.5" x14ac:dyDescent="0.2">
      <c r="A96" s="111" t="s">
        <v>270</v>
      </c>
      <c r="B96" s="61" t="s">
        <v>157</v>
      </c>
      <c r="C96" s="61" t="s">
        <v>214</v>
      </c>
      <c r="D96" s="62" t="s">
        <v>267</v>
      </c>
      <c r="E96" s="62" t="s">
        <v>269</v>
      </c>
      <c r="F96" s="62" t="s">
        <v>271</v>
      </c>
      <c r="G96" s="103"/>
      <c r="H96" s="268">
        <f>H97</f>
        <v>180</v>
      </c>
      <c r="I96" s="268">
        <f>I97</f>
        <v>0</v>
      </c>
      <c r="J96" s="268">
        <f>J97</f>
        <v>0</v>
      </c>
      <c r="K96" s="53"/>
      <c r="Q96" s="278"/>
    </row>
    <row r="97" spans="1:17" s="64" customFormat="1" ht="12.75" x14ac:dyDescent="0.2">
      <c r="A97" s="85" t="s">
        <v>272</v>
      </c>
      <c r="B97" s="84" t="s">
        <v>157</v>
      </c>
      <c r="C97" s="84" t="s">
        <v>214</v>
      </c>
      <c r="D97" s="81" t="s">
        <v>267</v>
      </c>
      <c r="E97" s="81" t="s">
        <v>269</v>
      </c>
      <c r="F97" s="81" t="s">
        <v>273</v>
      </c>
      <c r="G97" s="105">
        <v>350</v>
      </c>
      <c r="H97" s="267">
        <v>180</v>
      </c>
      <c r="I97" s="267">
        <v>0</v>
      </c>
      <c r="J97" s="267">
        <v>0</v>
      </c>
      <c r="K97" s="53"/>
      <c r="Q97" s="278"/>
    </row>
    <row r="98" spans="1:17" s="64" customFormat="1" ht="25.5" x14ac:dyDescent="0.2">
      <c r="A98" s="111" t="s">
        <v>274</v>
      </c>
      <c r="B98" s="61" t="s">
        <v>157</v>
      </c>
      <c r="C98" s="61" t="s">
        <v>214</v>
      </c>
      <c r="D98" s="62" t="s">
        <v>267</v>
      </c>
      <c r="E98" s="62" t="s">
        <v>269</v>
      </c>
      <c r="F98" s="62" t="s">
        <v>275</v>
      </c>
      <c r="G98" s="103"/>
      <c r="H98" s="268">
        <f>H99</f>
        <v>420</v>
      </c>
      <c r="I98" s="268">
        <f>I99</f>
        <v>0</v>
      </c>
      <c r="J98" s="268">
        <f>J99</f>
        <v>0</v>
      </c>
      <c r="K98" s="53"/>
      <c r="Q98" s="278"/>
    </row>
    <row r="99" spans="1:17" s="64" customFormat="1" ht="12.75" x14ac:dyDescent="0.2">
      <c r="A99" s="85" t="s">
        <v>272</v>
      </c>
      <c r="B99" s="84" t="s">
        <v>157</v>
      </c>
      <c r="C99" s="84" t="s">
        <v>214</v>
      </c>
      <c r="D99" s="81" t="s">
        <v>267</v>
      </c>
      <c r="E99" s="81" t="s">
        <v>269</v>
      </c>
      <c r="F99" s="81" t="s">
        <v>275</v>
      </c>
      <c r="G99" s="105">
        <v>350</v>
      </c>
      <c r="H99" s="267">
        <v>420</v>
      </c>
      <c r="I99" s="267">
        <v>0</v>
      </c>
      <c r="J99" s="267">
        <v>0</v>
      </c>
      <c r="K99" s="53"/>
      <c r="Q99" s="278"/>
    </row>
    <row r="100" spans="1:17" s="64" customFormat="1" ht="12.75" x14ac:dyDescent="0.2">
      <c r="A100" s="113" t="s">
        <v>276</v>
      </c>
      <c r="B100" s="88" t="s">
        <v>232</v>
      </c>
      <c r="C100" s="88"/>
      <c r="D100" s="114"/>
      <c r="E100" s="114"/>
      <c r="F100" s="114"/>
      <c r="G100" s="103"/>
      <c r="H100" s="268">
        <f t="shared" ref="H100:J103" si="7">H101</f>
        <v>360</v>
      </c>
      <c r="I100" s="268">
        <f t="shared" si="7"/>
        <v>381.5</v>
      </c>
      <c r="J100" s="268">
        <f t="shared" si="7"/>
        <v>415.9</v>
      </c>
      <c r="K100" s="53"/>
      <c r="Q100" s="278"/>
    </row>
    <row r="101" spans="1:17" s="64" customFormat="1" ht="12.75" x14ac:dyDescent="0.2">
      <c r="A101" s="115" t="s">
        <v>277</v>
      </c>
      <c r="B101" s="88" t="s">
        <v>232</v>
      </c>
      <c r="C101" s="88" t="s">
        <v>239</v>
      </c>
      <c r="D101" s="114"/>
      <c r="E101" s="114"/>
      <c r="F101" s="114"/>
      <c r="G101" s="103"/>
      <c r="H101" s="268">
        <f t="shared" si="7"/>
        <v>360</v>
      </c>
      <c r="I101" s="268">
        <f t="shared" si="7"/>
        <v>381.5</v>
      </c>
      <c r="J101" s="268">
        <f t="shared" si="7"/>
        <v>415.9</v>
      </c>
      <c r="K101" s="53"/>
      <c r="Q101" s="278"/>
    </row>
    <row r="102" spans="1:17" s="64" customFormat="1" ht="12.75" x14ac:dyDescent="0.2">
      <c r="A102" s="78" t="s">
        <v>278</v>
      </c>
      <c r="B102" s="59" t="s">
        <v>232</v>
      </c>
      <c r="C102" s="59" t="s">
        <v>239</v>
      </c>
      <c r="D102" s="62" t="s">
        <v>267</v>
      </c>
      <c r="E102" s="62" t="s">
        <v>279</v>
      </c>
      <c r="F102" s="62" t="s">
        <v>242</v>
      </c>
      <c r="G102" s="103"/>
      <c r="H102" s="268">
        <f t="shared" si="7"/>
        <v>360</v>
      </c>
      <c r="I102" s="268">
        <f t="shared" si="7"/>
        <v>381.5</v>
      </c>
      <c r="J102" s="268">
        <f t="shared" si="7"/>
        <v>415.9</v>
      </c>
      <c r="K102" s="63"/>
      <c r="Q102" s="278"/>
    </row>
    <row r="103" spans="1:17" s="64" customFormat="1" ht="12.75" x14ac:dyDescent="0.2">
      <c r="A103" s="78" t="s">
        <v>280</v>
      </c>
      <c r="B103" s="73" t="s">
        <v>232</v>
      </c>
      <c r="C103" s="73" t="s">
        <v>239</v>
      </c>
      <c r="D103" s="81" t="s">
        <v>267</v>
      </c>
      <c r="E103" s="81" t="s">
        <v>269</v>
      </c>
      <c r="F103" s="81" t="s">
        <v>242</v>
      </c>
      <c r="G103" s="105"/>
      <c r="H103" s="267">
        <f t="shared" si="7"/>
        <v>360</v>
      </c>
      <c r="I103" s="267">
        <f t="shared" si="7"/>
        <v>381.5</v>
      </c>
      <c r="J103" s="267">
        <f t="shared" si="7"/>
        <v>415.9</v>
      </c>
      <c r="K103" s="63"/>
      <c r="Q103" s="278"/>
    </row>
    <row r="104" spans="1:17" s="64" customFormat="1" ht="38.25" x14ac:dyDescent="0.2">
      <c r="A104" s="78" t="s">
        <v>281</v>
      </c>
      <c r="B104" s="73" t="s">
        <v>232</v>
      </c>
      <c r="C104" s="73" t="s">
        <v>239</v>
      </c>
      <c r="D104" s="81" t="s">
        <v>267</v>
      </c>
      <c r="E104" s="81" t="s">
        <v>269</v>
      </c>
      <c r="F104" s="81" t="s">
        <v>282</v>
      </c>
      <c r="G104" s="105"/>
      <c r="H104" s="266">
        <f>H105+H106</f>
        <v>360</v>
      </c>
      <c r="I104" s="266">
        <f>I105+I106</f>
        <v>381.5</v>
      </c>
      <c r="J104" s="266">
        <f>J105+J106</f>
        <v>415.9</v>
      </c>
      <c r="K104" s="63"/>
      <c r="Q104" s="278"/>
    </row>
    <row r="105" spans="1:17" s="64" customFormat="1" ht="76.5" x14ac:dyDescent="0.2">
      <c r="A105" s="78" t="s">
        <v>283</v>
      </c>
      <c r="B105" s="73" t="s">
        <v>232</v>
      </c>
      <c r="C105" s="73" t="s">
        <v>239</v>
      </c>
      <c r="D105" s="81" t="s">
        <v>267</v>
      </c>
      <c r="E105" s="81" t="s">
        <v>269</v>
      </c>
      <c r="F105" s="81" t="s">
        <v>282</v>
      </c>
      <c r="G105" s="93" t="s">
        <v>168</v>
      </c>
      <c r="H105" s="266">
        <v>344.5</v>
      </c>
      <c r="I105" s="266">
        <v>369.7</v>
      </c>
      <c r="J105" s="266">
        <v>415.9</v>
      </c>
      <c r="K105" s="63"/>
      <c r="Q105" s="278" t="s">
        <v>501</v>
      </c>
    </row>
    <row r="106" spans="1:17" s="64" customFormat="1" ht="12.75" x14ac:dyDescent="0.2">
      <c r="A106" s="78" t="s">
        <v>175</v>
      </c>
      <c r="B106" s="73" t="s">
        <v>232</v>
      </c>
      <c r="C106" s="73" t="s">
        <v>239</v>
      </c>
      <c r="D106" s="81" t="s">
        <v>267</v>
      </c>
      <c r="E106" s="81" t="s">
        <v>269</v>
      </c>
      <c r="F106" s="81" t="s">
        <v>282</v>
      </c>
      <c r="G106" s="93" t="s">
        <v>176</v>
      </c>
      <c r="H106" s="266">
        <v>15.5</v>
      </c>
      <c r="I106" s="266">
        <v>11.8</v>
      </c>
      <c r="J106" s="266">
        <v>0</v>
      </c>
      <c r="K106" s="63"/>
      <c r="Q106" s="278"/>
    </row>
    <row r="107" spans="1:17" s="64" customFormat="1" ht="12.75" x14ac:dyDescent="0.2">
      <c r="A107" s="113" t="s">
        <v>284</v>
      </c>
      <c r="B107" s="88" t="s">
        <v>239</v>
      </c>
      <c r="C107" s="88"/>
      <c r="D107" s="59"/>
      <c r="E107" s="59"/>
      <c r="F107" s="59"/>
      <c r="G107" s="59"/>
      <c r="H107" s="265">
        <f>H108</f>
        <v>2506.6999999999998</v>
      </c>
      <c r="I107" s="265">
        <f>I109</f>
        <v>1500</v>
      </c>
      <c r="J107" s="265">
        <f>J109</f>
        <v>1500</v>
      </c>
      <c r="K107" s="63"/>
      <c r="Q107" s="278"/>
    </row>
    <row r="108" spans="1:17" s="64" customFormat="1" ht="12.75" x14ac:dyDescent="0.2">
      <c r="A108" s="113" t="s">
        <v>285</v>
      </c>
      <c r="B108" s="88" t="s">
        <v>239</v>
      </c>
      <c r="C108" s="88" t="s">
        <v>286</v>
      </c>
      <c r="D108" s="59"/>
      <c r="E108" s="59"/>
      <c r="F108" s="59"/>
      <c r="G108" s="59"/>
      <c r="H108" s="265">
        <f>H109+H121</f>
        <v>2506.6999999999998</v>
      </c>
      <c r="I108" s="265">
        <f t="shared" ref="I108:J108" si="8">I109+I121</f>
        <v>1500</v>
      </c>
      <c r="J108" s="265">
        <f t="shared" si="8"/>
        <v>1500</v>
      </c>
      <c r="K108" s="63"/>
      <c r="Q108" s="278"/>
    </row>
    <row r="109" spans="1:17" s="64" customFormat="1" ht="39" customHeight="1" x14ac:dyDescent="0.2">
      <c r="A109" s="65" t="s">
        <v>287</v>
      </c>
      <c r="B109" s="62" t="s">
        <v>239</v>
      </c>
      <c r="C109" s="62" t="s">
        <v>286</v>
      </c>
      <c r="D109" s="62" t="s">
        <v>239</v>
      </c>
      <c r="E109" s="62"/>
      <c r="F109" s="62"/>
      <c r="G109" s="103"/>
      <c r="H109" s="265">
        <f t="shared" ref="H109:J109" si="9">H110</f>
        <v>1691.5</v>
      </c>
      <c r="I109" s="265">
        <f t="shared" si="9"/>
        <v>1500</v>
      </c>
      <c r="J109" s="265">
        <f t="shared" si="9"/>
        <v>1500</v>
      </c>
      <c r="K109" s="63"/>
      <c r="Q109" s="278"/>
    </row>
    <row r="110" spans="1:17" s="64" customFormat="1" ht="25.5" x14ac:dyDescent="0.2">
      <c r="A110" s="116" t="s">
        <v>288</v>
      </c>
      <c r="B110" s="62" t="s">
        <v>239</v>
      </c>
      <c r="C110" s="62" t="s">
        <v>286</v>
      </c>
      <c r="D110" s="62" t="s">
        <v>239</v>
      </c>
      <c r="E110" s="62" t="s">
        <v>164</v>
      </c>
      <c r="F110" s="62" t="s">
        <v>242</v>
      </c>
      <c r="G110" s="103"/>
      <c r="H110" s="265">
        <f>H112+H114+H116+H118</f>
        <v>1691.5</v>
      </c>
      <c r="I110" s="265">
        <f t="shared" ref="I110:J110" si="10">I112+I114+I116+I118</f>
        <v>1500</v>
      </c>
      <c r="J110" s="265">
        <f t="shared" si="10"/>
        <v>1500</v>
      </c>
      <c r="K110" s="63"/>
      <c r="Q110" s="278"/>
    </row>
    <row r="111" spans="1:17" s="64" customFormat="1" ht="12.75" x14ac:dyDescent="0.2">
      <c r="A111" s="80" t="s">
        <v>289</v>
      </c>
      <c r="B111" s="81" t="s">
        <v>239</v>
      </c>
      <c r="C111" s="81" t="s">
        <v>286</v>
      </c>
      <c r="D111" s="81" t="s">
        <v>239</v>
      </c>
      <c r="E111" s="81" t="s">
        <v>164</v>
      </c>
      <c r="F111" s="81" t="s">
        <v>290</v>
      </c>
      <c r="G111" s="105"/>
      <c r="H111" s="266">
        <f>H112</f>
        <v>1400</v>
      </c>
      <c r="I111" s="266">
        <f>I112</f>
        <v>1300</v>
      </c>
      <c r="J111" s="266">
        <f>J112</f>
        <v>1300</v>
      </c>
      <c r="K111" s="53"/>
      <c r="Q111" s="278"/>
    </row>
    <row r="112" spans="1:17" s="64" customFormat="1" ht="12.75" x14ac:dyDescent="0.2">
      <c r="A112" s="85" t="s">
        <v>175</v>
      </c>
      <c r="B112" s="81" t="s">
        <v>239</v>
      </c>
      <c r="C112" s="81" t="s">
        <v>286</v>
      </c>
      <c r="D112" s="81" t="s">
        <v>239</v>
      </c>
      <c r="E112" s="81" t="s">
        <v>164</v>
      </c>
      <c r="F112" s="81" t="s">
        <v>290</v>
      </c>
      <c r="G112" s="105">
        <v>240</v>
      </c>
      <c r="H112" s="266">
        <v>1400</v>
      </c>
      <c r="I112" s="266">
        <v>1300</v>
      </c>
      <c r="J112" s="266">
        <v>1300</v>
      </c>
      <c r="K112" s="53"/>
      <c r="Q112" s="278"/>
    </row>
    <row r="113" spans="1:17" s="64" customFormat="1" ht="25.5" hidden="1" x14ac:dyDescent="0.2">
      <c r="A113" s="80" t="s">
        <v>291</v>
      </c>
      <c r="B113" s="81" t="s">
        <v>239</v>
      </c>
      <c r="C113" s="81" t="s">
        <v>286</v>
      </c>
      <c r="D113" s="81" t="s">
        <v>239</v>
      </c>
      <c r="E113" s="81" t="s">
        <v>170</v>
      </c>
      <c r="F113" s="81" t="s">
        <v>292</v>
      </c>
      <c r="G113" s="105"/>
      <c r="H113" s="266">
        <f>H114</f>
        <v>0</v>
      </c>
      <c r="I113" s="266">
        <v>0</v>
      </c>
      <c r="J113" s="266">
        <f>J114</f>
        <v>0</v>
      </c>
      <c r="K113" s="53"/>
      <c r="Q113" s="278"/>
    </row>
    <row r="114" spans="1:17" s="64" customFormat="1" ht="12.75" hidden="1" x14ac:dyDescent="0.2">
      <c r="A114" s="85" t="s">
        <v>175</v>
      </c>
      <c r="B114" s="81" t="s">
        <v>239</v>
      </c>
      <c r="C114" s="81" t="s">
        <v>286</v>
      </c>
      <c r="D114" s="81" t="s">
        <v>239</v>
      </c>
      <c r="E114" s="81" t="s">
        <v>170</v>
      </c>
      <c r="F114" s="81" t="s">
        <v>292</v>
      </c>
      <c r="G114" s="105">
        <v>240</v>
      </c>
      <c r="H114" s="266">
        <v>0</v>
      </c>
      <c r="I114" s="266">
        <v>0</v>
      </c>
      <c r="J114" s="266">
        <v>0</v>
      </c>
      <c r="K114" s="53"/>
      <c r="Q114" s="278"/>
    </row>
    <row r="115" spans="1:17" s="64" customFormat="1" ht="25.5" x14ac:dyDescent="0.2">
      <c r="A115" s="85" t="s">
        <v>293</v>
      </c>
      <c r="B115" s="81" t="s">
        <v>239</v>
      </c>
      <c r="C115" s="81" t="s">
        <v>286</v>
      </c>
      <c r="D115" s="81" t="s">
        <v>239</v>
      </c>
      <c r="E115" s="81" t="s">
        <v>164</v>
      </c>
      <c r="F115" s="81" t="s">
        <v>292</v>
      </c>
      <c r="G115" s="105"/>
      <c r="H115" s="266">
        <f>H116</f>
        <v>0</v>
      </c>
      <c r="I115" s="266">
        <f>I116</f>
        <v>100</v>
      </c>
      <c r="J115" s="266">
        <f>J116</f>
        <v>100</v>
      </c>
      <c r="K115" s="53"/>
      <c r="Q115" s="278"/>
    </row>
    <row r="116" spans="1:17" s="64" customFormat="1" ht="12.75" x14ac:dyDescent="0.2">
      <c r="A116" s="85" t="s">
        <v>175</v>
      </c>
      <c r="B116" s="81" t="s">
        <v>239</v>
      </c>
      <c r="C116" s="81" t="s">
        <v>286</v>
      </c>
      <c r="D116" s="81" t="s">
        <v>239</v>
      </c>
      <c r="E116" s="81" t="s">
        <v>164</v>
      </c>
      <c r="F116" s="81" t="s">
        <v>292</v>
      </c>
      <c r="G116" s="105">
        <v>240</v>
      </c>
      <c r="H116" s="266">
        <v>0</v>
      </c>
      <c r="I116" s="266">
        <v>100</v>
      </c>
      <c r="J116" s="266">
        <v>100</v>
      </c>
      <c r="K116" s="53"/>
      <c r="Q116" s="278"/>
    </row>
    <row r="117" spans="1:17" s="64" customFormat="1" ht="12.75" x14ac:dyDescent="0.2">
      <c r="A117" s="85" t="s">
        <v>294</v>
      </c>
      <c r="B117" s="81" t="s">
        <v>239</v>
      </c>
      <c r="C117" s="81" t="s">
        <v>286</v>
      </c>
      <c r="D117" s="81" t="s">
        <v>239</v>
      </c>
      <c r="E117" s="81" t="s">
        <v>164</v>
      </c>
      <c r="F117" s="81" t="s">
        <v>295</v>
      </c>
      <c r="G117" s="105"/>
      <c r="H117" s="266">
        <f>H118</f>
        <v>291.5</v>
      </c>
      <c r="I117" s="266">
        <f>I118</f>
        <v>100</v>
      </c>
      <c r="J117" s="266">
        <f>J118</f>
        <v>100</v>
      </c>
      <c r="K117" s="53"/>
      <c r="Q117" s="278"/>
    </row>
    <row r="118" spans="1:17" s="64" customFormat="1" ht="12.75" x14ac:dyDescent="0.2">
      <c r="A118" s="85" t="s">
        <v>175</v>
      </c>
      <c r="B118" s="81" t="s">
        <v>239</v>
      </c>
      <c r="C118" s="81" t="s">
        <v>286</v>
      </c>
      <c r="D118" s="81" t="s">
        <v>239</v>
      </c>
      <c r="E118" s="81" t="s">
        <v>164</v>
      </c>
      <c r="F118" s="81" t="s">
        <v>295</v>
      </c>
      <c r="G118" s="105">
        <v>240</v>
      </c>
      <c r="H118" s="266">
        <f>400-100-8.5</f>
        <v>291.5</v>
      </c>
      <c r="I118" s="266">
        <v>100</v>
      </c>
      <c r="J118" s="266">
        <v>100</v>
      </c>
      <c r="K118" s="53"/>
      <c r="Q118" s="278" t="s">
        <v>504</v>
      </c>
    </row>
    <row r="119" spans="1:17" s="64" customFormat="1" ht="12.75" x14ac:dyDescent="0.2">
      <c r="A119" s="304" t="s">
        <v>278</v>
      </c>
      <c r="B119" s="62" t="s">
        <v>239</v>
      </c>
      <c r="C119" s="62" t="s">
        <v>286</v>
      </c>
      <c r="D119" s="62" t="s">
        <v>267</v>
      </c>
      <c r="E119" s="81"/>
      <c r="F119" s="81"/>
      <c r="G119" s="105"/>
      <c r="H119" s="266"/>
      <c r="I119" s="266"/>
      <c r="J119" s="266"/>
      <c r="K119" s="53"/>
      <c r="Q119" s="278"/>
    </row>
    <row r="120" spans="1:17" s="64" customFormat="1" ht="38.25" x14ac:dyDescent="0.2">
      <c r="A120" s="305" t="s">
        <v>483</v>
      </c>
      <c r="B120" s="81" t="s">
        <v>239</v>
      </c>
      <c r="C120" s="81" t="s">
        <v>286</v>
      </c>
      <c r="D120" s="81" t="s">
        <v>267</v>
      </c>
      <c r="E120" s="81" t="s">
        <v>269</v>
      </c>
      <c r="F120" s="81"/>
      <c r="G120" s="105"/>
      <c r="H120" s="266"/>
      <c r="I120" s="266"/>
      <c r="J120" s="266"/>
      <c r="K120" s="53"/>
      <c r="Q120" s="278"/>
    </row>
    <row r="121" spans="1:17" s="64" customFormat="1" ht="12.75" x14ac:dyDescent="0.2">
      <c r="A121" s="305" t="s">
        <v>175</v>
      </c>
      <c r="B121" s="81" t="s">
        <v>239</v>
      </c>
      <c r="C121" s="81" t="s">
        <v>286</v>
      </c>
      <c r="D121" s="81" t="s">
        <v>267</v>
      </c>
      <c r="E121" s="81" t="s">
        <v>269</v>
      </c>
      <c r="F121" s="81" t="s">
        <v>343</v>
      </c>
      <c r="G121" s="105">
        <v>240</v>
      </c>
      <c r="H121" s="266">
        <v>815.2</v>
      </c>
      <c r="I121" s="266">
        <v>0</v>
      </c>
      <c r="J121" s="266">
        <v>0</v>
      </c>
      <c r="K121" s="53"/>
      <c r="Q121" s="277"/>
    </row>
    <row r="122" spans="1:17" s="64" customFormat="1" ht="12.75" x14ac:dyDescent="0.2">
      <c r="A122" s="117" t="s">
        <v>296</v>
      </c>
      <c r="B122" s="61" t="s">
        <v>160</v>
      </c>
      <c r="C122" s="61"/>
      <c r="D122" s="114"/>
      <c r="E122" s="114"/>
      <c r="F122" s="114"/>
      <c r="G122" s="61"/>
      <c r="H122" s="265">
        <f>H126+H123</f>
        <v>1</v>
      </c>
      <c r="I122" s="265">
        <f>I126+I123</f>
        <v>1</v>
      </c>
      <c r="J122" s="265">
        <f>J126+J123</f>
        <v>1</v>
      </c>
      <c r="K122" s="53"/>
      <c r="Q122" s="278"/>
    </row>
    <row r="123" spans="1:17" s="64" customFormat="1" ht="12.75" hidden="1" x14ac:dyDescent="0.2">
      <c r="A123" s="117" t="s">
        <v>297</v>
      </c>
      <c r="B123" s="61" t="s">
        <v>160</v>
      </c>
      <c r="C123" s="61" t="s">
        <v>286</v>
      </c>
      <c r="D123" s="114"/>
      <c r="E123" s="114"/>
      <c r="F123" s="114"/>
      <c r="G123" s="61"/>
      <c r="H123" s="265">
        <f t="shared" ref="H123:J124" si="11">H124</f>
        <v>0</v>
      </c>
      <c r="I123" s="265">
        <f t="shared" si="11"/>
        <v>0</v>
      </c>
      <c r="J123" s="265">
        <f t="shared" si="11"/>
        <v>0</v>
      </c>
      <c r="K123" s="53"/>
      <c r="Q123" s="278"/>
    </row>
    <row r="124" spans="1:17" s="64" customFormat="1" ht="12.75" hidden="1" x14ac:dyDescent="0.2">
      <c r="A124" s="118" t="s">
        <v>297</v>
      </c>
      <c r="B124" s="81" t="s">
        <v>160</v>
      </c>
      <c r="C124" s="81" t="s">
        <v>286</v>
      </c>
      <c r="D124" s="81" t="s">
        <v>267</v>
      </c>
      <c r="E124" s="81" t="s">
        <v>269</v>
      </c>
      <c r="F124" s="119"/>
      <c r="G124" s="84"/>
      <c r="H124" s="266">
        <f t="shared" si="11"/>
        <v>0</v>
      </c>
      <c r="I124" s="266">
        <f t="shared" si="11"/>
        <v>0</v>
      </c>
      <c r="J124" s="266">
        <f t="shared" si="11"/>
        <v>0</v>
      </c>
      <c r="K124" s="53"/>
      <c r="Q124" s="278"/>
    </row>
    <row r="125" spans="1:17" s="64" customFormat="1" ht="12.75" hidden="1" x14ac:dyDescent="0.2">
      <c r="A125" s="118" t="s">
        <v>175</v>
      </c>
      <c r="B125" s="84" t="s">
        <v>160</v>
      </c>
      <c r="C125" s="81" t="s">
        <v>286</v>
      </c>
      <c r="D125" s="81" t="s">
        <v>267</v>
      </c>
      <c r="E125" s="81" t="s">
        <v>269</v>
      </c>
      <c r="F125" s="81" t="s">
        <v>298</v>
      </c>
      <c r="G125" s="81" t="s">
        <v>176</v>
      </c>
      <c r="H125" s="266">
        <v>0</v>
      </c>
      <c r="I125" s="266">
        <v>0</v>
      </c>
      <c r="J125" s="266">
        <v>0</v>
      </c>
      <c r="K125" s="53"/>
      <c r="Q125" s="278"/>
    </row>
    <row r="126" spans="1:17" s="64" customFormat="1" ht="12.75" x14ac:dyDescent="0.2">
      <c r="A126" s="120" t="s">
        <v>299</v>
      </c>
      <c r="B126" s="61" t="s">
        <v>160</v>
      </c>
      <c r="C126" s="61" t="s">
        <v>300</v>
      </c>
      <c r="D126" s="114"/>
      <c r="E126" s="114"/>
      <c r="F126" s="114"/>
      <c r="G126" s="61"/>
      <c r="H126" s="265">
        <f t="shared" ref="H126:J128" si="12">H127</f>
        <v>1</v>
      </c>
      <c r="I126" s="265">
        <f t="shared" si="12"/>
        <v>1</v>
      </c>
      <c r="J126" s="265">
        <f t="shared" si="12"/>
        <v>1</v>
      </c>
      <c r="K126" s="53"/>
      <c r="Q126" s="278"/>
    </row>
    <row r="127" spans="1:17" s="64" customFormat="1" ht="27.75" customHeight="1" x14ac:dyDescent="0.2">
      <c r="A127" s="116" t="s">
        <v>301</v>
      </c>
      <c r="B127" s="62" t="s">
        <v>160</v>
      </c>
      <c r="C127" s="62" t="s">
        <v>300</v>
      </c>
      <c r="D127" s="62" t="s">
        <v>160</v>
      </c>
      <c r="E127" s="62"/>
      <c r="F127" s="62"/>
      <c r="G127" s="59"/>
      <c r="H127" s="265">
        <f t="shared" si="12"/>
        <v>1</v>
      </c>
      <c r="I127" s="265">
        <f t="shared" si="12"/>
        <v>1</v>
      </c>
      <c r="J127" s="265">
        <f t="shared" si="12"/>
        <v>1</v>
      </c>
      <c r="K127" s="53"/>
      <c r="Q127" s="278"/>
    </row>
    <row r="128" spans="1:17" s="64" customFormat="1" ht="36" customHeight="1" x14ac:dyDescent="0.2">
      <c r="A128" s="100" t="s">
        <v>302</v>
      </c>
      <c r="B128" s="81" t="s">
        <v>160</v>
      </c>
      <c r="C128" s="81" t="s">
        <v>300</v>
      </c>
      <c r="D128" s="81" t="s">
        <v>160</v>
      </c>
      <c r="E128" s="81" t="s">
        <v>164</v>
      </c>
      <c r="F128" s="81" t="s">
        <v>303</v>
      </c>
      <c r="G128" s="59"/>
      <c r="H128" s="265">
        <f t="shared" si="12"/>
        <v>1</v>
      </c>
      <c r="I128" s="265">
        <f t="shared" si="12"/>
        <v>1</v>
      </c>
      <c r="J128" s="265">
        <f t="shared" si="12"/>
        <v>1</v>
      </c>
      <c r="K128" s="53"/>
      <c r="Q128" s="278"/>
    </row>
    <row r="129" spans="1:17" s="64" customFormat="1" ht="12.75" customHeight="1" x14ac:dyDescent="0.2">
      <c r="A129" s="85" t="s">
        <v>175</v>
      </c>
      <c r="B129" s="81" t="s">
        <v>160</v>
      </c>
      <c r="C129" s="81" t="s">
        <v>300</v>
      </c>
      <c r="D129" s="81" t="s">
        <v>160</v>
      </c>
      <c r="E129" s="81" t="s">
        <v>164</v>
      </c>
      <c r="F129" s="81" t="s">
        <v>303</v>
      </c>
      <c r="G129" s="73" t="s">
        <v>176</v>
      </c>
      <c r="H129" s="266">
        <v>1</v>
      </c>
      <c r="I129" s="266">
        <v>1</v>
      </c>
      <c r="J129" s="266">
        <v>1</v>
      </c>
      <c r="K129" s="53"/>
      <c r="Q129" s="278"/>
    </row>
    <row r="130" spans="1:17" s="64" customFormat="1" ht="12.75" customHeight="1" x14ac:dyDescent="0.2">
      <c r="A130" s="113" t="s">
        <v>304</v>
      </c>
      <c r="B130" s="88" t="s">
        <v>305</v>
      </c>
      <c r="C130" s="88"/>
      <c r="D130" s="114"/>
      <c r="E130" s="114"/>
      <c r="F130" s="121"/>
      <c r="G130" s="121"/>
      <c r="H130" s="269">
        <f>H131+H135</f>
        <v>13060.8</v>
      </c>
      <c r="I130" s="269">
        <f t="shared" ref="I130:J130" si="13">I131+I135</f>
        <v>5258.2</v>
      </c>
      <c r="J130" s="269">
        <f t="shared" si="13"/>
        <v>5053.1000000000004</v>
      </c>
      <c r="K130" s="53"/>
      <c r="Q130" s="278"/>
    </row>
    <row r="131" spans="1:17" s="64" customFormat="1" ht="12.75" customHeight="1" x14ac:dyDescent="0.2">
      <c r="A131" s="120" t="s">
        <v>306</v>
      </c>
      <c r="B131" s="61" t="s">
        <v>305</v>
      </c>
      <c r="C131" s="61" t="s">
        <v>157</v>
      </c>
      <c r="D131" s="114"/>
      <c r="E131" s="114"/>
      <c r="F131" s="121"/>
      <c r="G131" s="121"/>
      <c r="H131" s="269">
        <f t="shared" ref="H131:J133" si="14">H132</f>
        <v>469.8</v>
      </c>
      <c r="I131" s="269">
        <f t="shared" si="14"/>
        <v>0</v>
      </c>
      <c r="J131" s="269">
        <f t="shared" si="14"/>
        <v>0</v>
      </c>
      <c r="K131" s="53"/>
      <c r="Q131" s="278"/>
    </row>
    <row r="132" spans="1:17" ht="12.75" x14ac:dyDescent="0.2">
      <c r="A132" s="112" t="s">
        <v>183</v>
      </c>
      <c r="B132" s="81" t="s">
        <v>305</v>
      </c>
      <c r="C132" s="81" t="s">
        <v>157</v>
      </c>
      <c r="D132" s="81" t="s">
        <v>184</v>
      </c>
      <c r="E132" s="81"/>
      <c r="F132" s="81"/>
      <c r="G132" s="105"/>
      <c r="H132" s="266">
        <f t="shared" si="14"/>
        <v>469.8</v>
      </c>
      <c r="I132" s="266">
        <f t="shared" si="14"/>
        <v>0</v>
      </c>
      <c r="J132" s="266">
        <f t="shared" si="14"/>
        <v>0</v>
      </c>
      <c r="K132" s="53"/>
      <c r="Q132" s="277"/>
    </row>
    <row r="133" spans="1:17" ht="12.75" x14ac:dyDescent="0.2">
      <c r="A133" s="85" t="s">
        <v>263</v>
      </c>
      <c r="B133" s="81" t="s">
        <v>305</v>
      </c>
      <c r="C133" s="81" t="s">
        <v>157</v>
      </c>
      <c r="D133" s="81" t="s">
        <v>184</v>
      </c>
      <c r="E133" s="81" t="s">
        <v>269</v>
      </c>
      <c r="F133" s="81"/>
      <c r="G133" s="105"/>
      <c r="H133" s="266">
        <f t="shared" si="14"/>
        <v>469.8</v>
      </c>
      <c r="I133" s="266">
        <f t="shared" si="14"/>
        <v>0</v>
      </c>
      <c r="J133" s="266">
        <f t="shared" si="14"/>
        <v>0</v>
      </c>
      <c r="K133" s="53"/>
      <c r="Q133" s="277"/>
    </row>
    <row r="134" spans="1:17" ht="76.5" x14ac:dyDescent="0.2">
      <c r="A134" s="85" t="s">
        <v>307</v>
      </c>
      <c r="B134" s="81" t="s">
        <v>305</v>
      </c>
      <c r="C134" s="81" t="s">
        <v>157</v>
      </c>
      <c r="D134" s="81" t="s">
        <v>184</v>
      </c>
      <c r="E134" s="81" t="s">
        <v>269</v>
      </c>
      <c r="F134" s="81" t="s">
        <v>308</v>
      </c>
      <c r="G134" s="105">
        <v>240</v>
      </c>
      <c r="H134" s="266">
        <v>469.8</v>
      </c>
      <c r="I134" s="266">
        <v>0</v>
      </c>
      <c r="J134" s="266">
        <v>0</v>
      </c>
      <c r="K134" s="53"/>
      <c r="Q134" s="277"/>
    </row>
    <row r="135" spans="1:17" ht="12.75" x14ac:dyDescent="0.2">
      <c r="A135" s="120" t="s">
        <v>309</v>
      </c>
      <c r="B135" s="61" t="s">
        <v>305</v>
      </c>
      <c r="C135" s="61" t="s">
        <v>239</v>
      </c>
      <c r="D135" s="114"/>
      <c r="E135" s="114"/>
      <c r="F135" s="114"/>
      <c r="G135" s="105"/>
      <c r="H135" s="265">
        <f>H136+H143+H161+H164+H166+H170</f>
        <v>12591</v>
      </c>
      <c r="I135" s="265">
        <f>I136+I143+I161+I164+I166</f>
        <v>5258.2</v>
      </c>
      <c r="J135" s="265">
        <f t="shared" ref="J135" si="15">J136+J143+J161+J164+J166</f>
        <v>5053.1000000000004</v>
      </c>
      <c r="K135" s="53"/>
      <c r="Q135" s="277"/>
    </row>
    <row r="136" spans="1:17" ht="21" hidden="1" customHeight="1" x14ac:dyDescent="0.2">
      <c r="A136" s="111" t="s">
        <v>310</v>
      </c>
      <c r="B136" s="62" t="s">
        <v>305</v>
      </c>
      <c r="C136" s="62" t="s">
        <v>239</v>
      </c>
      <c r="D136" s="62" t="s">
        <v>192</v>
      </c>
      <c r="E136" s="62"/>
      <c r="F136" s="62"/>
      <c r="G136" s="103"/>
      <c r="H136" s="265">
        <f>H137</f>
        <v>0</v>
      </c>
      <c r="I136" s="265">
        <f>I137</f>
        <v>0</v>
      </c>
      <c r="J136" s="265">
        <f>J137</f>
        <v>0</v>
      </c>
      <c r="K136" s="53"/>
      <c r="Q136" s="277"/>
    </row>
    <row r="137" spans="1:17" ht="12.75" hidden="1" customHeight="1" x14ac:dyDescent="0.2">
      <c r="A137" s="111" t="s">
        <v>311</v>
      </c>
      <c r="B137" s="62" t="s">
        <v>305</v>
      </c>
      <c r="C137" s="62" t="s">
        <v>239</v>
      </c>
      <c r="D137" s="62" t="s">
        <v>192</v>
      </c>
      <c r="E137" s="62" t="s">
        <v>164</v>
      </c>
      <c r="F137" s="62" t="s">
        <v>242</v>
      </c>
      <c r="G137" s="103"/>
      <c r="H137" s="265">
        <f>H140+H142</f>
        <v>0</v>
      </c>
      <c r="I137" s="265">
        <f>I140+I142</f>
        <v>0</v>
      </c>
      <c r="J137" s="265">
        <f>J140+J142</f>
        <v>0</v>
      </c>
      <c r="K137" s="53"/>
      <c r="Q137" s="277"/>
    </row>
    <row r="138" spans="1:17" ht="12.75" hidden="1" customHeight="1" x14ac:dyDescent="0.2">
      <c r="A138" s="85" t="s">
        <v>312</v>
      </c>
      <c r="B138" s="81" t="s">
        <v>305</v>
      </c>
      <c r="C138" s="81" t="s">
        <v>239</v>
      </c>
      <c r="D138" s="81" t="s">
        <v>192</v>
      </c>
      <c r="E138" s="81" t="s">
        <v>164</v>
      </c>
      <c r="F138" s="81" t="s">
        <v>313</v>
      </c>
      <c r="G138" s="105"/>
      <c r="H138" s="266">
        <f t="shared" ref="H138:J139" si="16">H139</f>
        <v>0</v>
      </c>
      <c r="I138" s="266">
        <f t="shared" si="16"/>
        <v>0</v>
      </c>
      <c r="J138" s="266">
        <f t="shared" si="16"/>
        <v>0</v>
      </c>
      <c r="K138" s="53"/>
      <c r="Q138" s="277"/>
    </row>
    <row r="139" spans="1:17" ht="12.75" hidden="1" customHeight="1" x14ac:dyDescent="0.2">
      <c r="A139" s="85" t="s">
        <v>314</v>
      </c>
      <c r="B139" s="81" t="s">
        <v>305</v>
      </c>
      <c r="C139" s="81" t="s">
        <v>239</v>
      </c>
      <c r="D139" s="81" t="s">
        <v>192</v>
      </c>
      <c r="E139" s="81" t="s">
        <v>164</v>
      </c>
      <c r="F139" s="81" t="s">
        <v>313</v>
      </c>
      <c r="G139" s="105"/>
      <c r="H139" s="266">
        <f t="shared" si="16"/>
        <v>0</v>
      </c>
      <c r="I139" s="266">
        <f t="shared" si="16"/>
        <v>0</v>
      </c>
      <c r="J139" s="266">
        <f t="shared" si="16"/>
        <v>0</v>
      </c>
      <c r="K139" s="53"/>
      <c r="Q139" s="277"/>
    </row>
    <row r="140" spans="1:17" ht="12.75" hidden="1" customHeight="1" x14ac:dyDescent="0.2">
      <c r="A140" s="85" t="s">
        <v>236</v>
      </c>
      <c r="B140" s="81" t="s">
        <v>305</v>
      </c>
      <c r="C140" s="81" t="s">
        <v>239</v>
      </c>
      <c r="D140" s="81" t="s">
        <v>192</v>
      </c>
      <c r="E140" s="81" t="s">
        <v>164</v>
      </c>
      <c r="F140" s="81" t="s">
        <v>313</v>
      </c>
      <c r="G140" s="105">
        <v>240</v>
      </c>
      <c r="H140" s="266"/>
      <c r="I140" s="266"/>
      <c r="J140" s="266"/>
      <c r="K140" s="53"/>
      <c r="Q140" s="277"/>
    </row>
    <row r="141" spans="1:17" ht="22.5" hidden="1" customHeight="1" x14ac:dyDescent="0.2">
      <c r="A141" s="85" t="s">
        <v>315</v>
      </c>
      <c r="B141" s="81" t="s">
        <v>305</v>
      </c>
      <c r="C141" s="81" t="s">
        <v>239</v>
      </c>
      <c r="D141" s="81" t="s">
        <v>192</v>
      </c>
      <c r="E141" s="81" t="s">
        <v>164</v>
      </c>
      <c r="F141" s="81" t="s">
        <v>316</v>
      </c>
      <c r="G141" s="105"/>
      <c r="H141" s="266"/>
      <c r="I141" s="266"/>
      <c r="J141" s="266"/>
      <c r="K141" s="53"/>
      <c r="Q141" s="277"/>
    </row>
    <row r="142" spans="1:17" ht="12.75" hidden="1" customHeight="1" x14ac:dyDescent="0.2">
      <c r="A142" s="85" t="s">
        <v>236</v>
      </c>
      <c r="B142" s="81" t="s">
        <v>305</v>
      </c>
      <c r="C142" s="81" t="s">
        <v>239</v>
      </c>
      <c r="D142" s="81" t="s">
        <v>192</v>
      </c>
      <c r="E142" s="81" t="s">
        <v>164</v>
      </c>
      <c r="F142" s="81" t="s">
        <v>316</v>
      </c>
      <c r="G142" s="105">
        <v>240</v>
      </c>
      <c r="H142" s="266"/>
      <c r="I142" s="266"/>
      <c r="J142" s="266"/>
      <c r="K142" s="53"/>
      <c r="Q142" s="277"/>
    </row>
    <row r="143" spans="1:17" ht="25.5" customHeight="1" x14ac:dyDescent="0.2">
      <c r="A143" s="104" t="s">
        <v>317</v>
      </c>
      <c r="B143" s="62" t="s">
        <v>305</v>
      </c>
      <c r="C143" s="62" t="s">
        <v>239</v>
      </c>
      <c r="D143" s="62" t="s">
        <v>305</v>
      </c>
      <c r="E143" s="62"/>
      <c r="F143" s="62"/>
      <c r="G143" s="103"/>
      <c r="H143" s="265">
        <f>H144+H147+H150+H155+H158</f>
        <v>12551</v>
      </c>
      <c r="I143" s="265">
        <f t="shared" ref="I143:J143" si="17">I144+I147+I150+I155+I158</f>
        <v>5218.2</v>
      </c>
      <c r="J143" s="265">
        <f t="shared" si="17"/>
        <v>5013.1000000000004</v>
      </c>
      <c r="K143" s="53"/>
      <c r="Q143" s="277"/>
    </row>
    <row r="144" spans="1:17" ht="50.25" customHeight="1" x14ac:dyDescent="0.2">
      <c r="A144" s="122" t="s">
        <v>318</v>
      </c>
      <c r="B144" s="62" t="s">
        <v>305</v>
      </c>
      <c r="C144" s="62" t="s">
        <v>239</v>
      </c>
      <c r="D144" s="62" t="s">
        <v>305</v>
      </c>
      <c r="E144" s="62" t="s">
        <v>164</v>
      </c>
      <c r="F144" s="62" t="s">
        <v>242</v>
      </c>
      <c r="G144" s="103"/>
      <c r="H144" s="265">
        <f>H145</f>
        <v>2682.7</v>
      </c>
      <c r="I144" s="265">
        <f t="shared" ref="I144:J144" si="18">I145</f>
        <v>2806.5</v>
      </c>
      <c r="J144" s="265">
        <f t="shared" si="18"/>
        <v>2613.1</v>
      </c>
      <c r="K144" s="53"/>
      <c r="Q144" s="277"/>
    </row>
    <row r="145" spans="1:18" ht="17.25" customHeight="1" x14ac:dyDescent="0.2">
      <c r="A145" s="123" t="s">
        <v>319</v>
      </c>
      <c r="B145" s="81" t="s">
        <v>305</v>
      </c>
      <c r="C145" s="81" t="s">
        <v>239</v>
      </c>
      <c r="D145" s="81" t="s">
        <v>305</v>
      </c>
      <c r="E145" s="81" t="s">
        <v>164</v>
      </c>
      <c r="F145" s="81" t="s">
        <v>320</v>
      </c>
      <c r="G145" s="105"/>
      <c r="H145" s="266">
        <f>H146</f>
        <v>2682.7</v>
      </c>
      <c r="I145" s="266">
        <f>I146</f>
        <v>2806.5</v>
      </c>
      <c r="J145" s="266">
        <f>J146</f>
        <v>2613.1</v>
      </c>
      <c r="K145" s="53"/>
      <c r="Q145" s="277"/>
    </row>
    <row r="146" spans="1:18" ht="12.75" x14ac:dyDescent="0.2">
      <c r="A146" s="85" t="s">
        <v>236</v>
      </c>
      <c r="B146" s="81" t="s">
        <v>305</v>
      </c>
      <c r="C146" s="81" t="s">
        <v>239</v>
      </c>
      <c r="D146" s="81" t="s">
        <v>305</v>
      </c>
      <c r="E146" s="81" t="s">
        <v>164</v>
      </c>
      <c r="F146" s="81" t="s">
        <v>320</v>
      </c>
      <c r="G146" s="105">
        <v>240</v>
      </c>
      <c r="H146" s="266">
        <v>2682.7</v>
      </c>
      <c r="I146" s="266">
        <v>2806.5</v>
      </c>
      <c r="J146" s="266">
        <v>2613.1</v>
      </c>
      <c r="K146" s="53"/>
      <c r="Q146" s="277"/>
    </row>
    <row r="147" spans="1:18" ht="25.5" x14ac:dyDescent="0.2">
      <c r="A147" s="124" t="s">
        <v>321</v>
      </c>
      <c r="B147" s="62" t="s">
        <v>305</v>
      </c>
      <c r="C147" s="62" t="s">
        <v>239</v>
      </c>
      <c r="D147" s="62" t="s">
        <v>305</v>
      </c>
      <c r="E147" s="62" t="s">
        <v>164</v>
      </c>
      <c r="F147" s="62"/>
      <c r="G147" s="103"/>
      <c r="H147" s="265">
        <f>H148+H149</f>
        <v>5422</v>
      </c>
      <c r="I147" s="265">
        <f>I148+I149</f>
        <v>261.7</v>
      </c>
      <c r="J147" s="265">
        <f>J148+J149</f>
        <v>250</v>
      </c>
      <c r="K147" s="53"/>
      <c r="Q147" s="277"/>
    </row>
    <row r="148" spans="1:18" ht="25.5" x14ac:dyDescent="0.2">
      <c r="A148" s="125" t="s">
        <v>322</v>
      </c>
      <c r="B148" s="81" t="s">
        <v>305</v>
      </c>
      <c r="C148" s="81" t="s">
        <v>239</v>
      </c>
      <c r="D148" s="81" t="s">
        <v>305</v>
      </c>
      <c r="E148" s="81" t="s">
        <v>164</v>
      </c>
      <c r="F148" s="81" t="s">
        <v>323</v>
      </c>
      <c r="G148" s="105">
        <v>240</v>
      </c>
      <c r="H148" s="266">
        <f>250-222.9</f>
        <v>27.099999999999994</v>
      </c>
      <c r="I148" s="266">
        <v>250</v>
      </c>
      <c r="J148" s="266">
        <v>250</v>
      </c>
      <c r="K148" s="53"/>
      <c r="Q148" s="277" t="s">
        <v>505</v>
      </c>
    </row>
    <row r="149" spans="1:18" ht="57" customHeight="1" x14ac:dyDescent="0.2">
      <c r="A149" s="126" t="s">
        <v>324</v>
      </c>
      <c r="B149" s="81" t="s">
        <v>305</v>
      </c>
      <c r="C149" s="81" t="s">
        <v>239</v>
      </c>
      <c r="D149" s="81" t="s">
        <v>305</v>
      </c>
      <c r="E149" s="81" t="s">
        <v>164</v>
      </c>
      <c r="F149" s="81" t="s">
        <v>325</v>
      </c>
      <c r="G149" s="105">
        <v>240</v>
      </c>
      <c r="H149" s="266">
        <f>5514.7-119.8</f>
        <v>5394.9</v>
      </c>
      <c r="I149" s="266">
        <v>11.7</v>
      </c>
      <c r="J149" s="266">
        <v>0</v>
      </c>
      <c r="K149" s="53"/>
      <c r="Q149" s="277" t="s">
        <v>506</v>
      </c>
    </row>
    <row r="150" spans="1:18" ht="63.75" x14ac:dyDescent="0.2">
      <c r="A150" s="122" t="s">
        <v>326</v>
      </c>
      <c r="B150" s="62" t="s">
        <v>305</v>
      </c>
      <c r="C150" s="62" t="s">
        <v>239</v>
      </c>
      <c r="D150" s="62" t="s">
        <v>305</v>
      </c>
      <c r="E150" s="62" t="s">
        <v>170</v>
      </c>
      <c r="F150" s="62" t="s">
        <v>242</v>
      </c>
      <c r="G150" s="103"/>
      <c r="H150" s="265">
        <f>H151+H153</f>
        <v>896.8</v>
      </c>
      <c r="I150" s="265">
        <f>I151+I153</f>
        <v>250</v>
      </c>
      <c r="J150" s="265">
        <f>J151+J153</f>
        <v>250</v>
      </c>
      <c r="K150" s="53"/>
      <c r="Q150" s="277"/>
    </row>
    <row r="151" spans="1:18" ht="66.75" customHeight="1" x14ac:dyDescent="0.2">
      <c r="A151" s="127" t="s">
        <v>327</v>
      </c>
      <c r="B151" s="81" t="s">
        <v>305</v>
      </c>
      <c r="C151" s="81" t="s">
        <v>239</v>
      </c>
      <c r="D151" s="81" t="s">
        <v>305</v>
      </c>
      <c r="E151" s="81" t="s">
        <v>170</v>
      </c>
      <c r="F151" s="81" t="s">
        <v>328</v>
      </c>
      <c r="G151" s="105"/>
      <c r="H151" s="266">
        <f>H152</f>
        <v>776.8</v>
      </c>
      <c r="I151" s="266">
        <f>I152</f>
        <v>200</v>
      </c>
      <c r="J151" s="266">
        <f>J152</f>
        <v>200</v>
      </c>
      <c r="K151" s="53"/>
      <c r="Q151" s="277"/>
    </row>
    <row r="152" spans="1:18" ht="12.75" x14ac:dyDescent="0.2">
      <c r="A152" s="85" t="s">
        <v>236</v>
      </c>
      <c r="B152" s="81" t="s">
        <v>305</v>
      </c>
      <c r="C152" s="81" t="s">
        <v>239</v>
      </c>
      <c r="D152" s="81" t="s">
        <v>305</v>
      </c>
      <c r="E152" s="81" t="s">
        <v>170</v>
      </c>
      <c r="F152" s="81" t="s">
        <v>328</v>
      </c>
      <c r="G152" s="105">
        <v>240</v>
      </c>
      <c r="H152" s="266">
        <f>300+476.8</f>
        <v>776.8</v>
      </c>
      <c r="I152" s="266">
        <v>200</v>
      </c>
      <c r="J152" s="266">
        <v>200</v>
      </c>
      <c r="K152" s="53"/>
      <c r="Q152" s="277" t="s">
        <v>510</v>
      </c>
      <c r="R152" s="277"/>
    </row>
    <row r="153" spans="1:18" ht="69.75" customHeight="1" x14ac:dyDescent="0.2">
      <c r="A153" s="127" t="s">
        <v>329</v>
      </c>
      <c r="B153" s="81" t="s">
        <v>305</v>
      </c>
      <c r="C153" s="81" t="s">
        <v>239</v>
      </c>
      <c r="D153" s="81" t="s">
        <v>305</v>
      </c>
      <c r="E153" s="81" t="s">
        <v>170</v>
      </c>
      <c r="F153" s="81" t="s">
        <v>330</v>
      </c>
      <c r="G153" s="105"/>
      <c r="H153" s="266">
        <f>H154</f>
        <v>120</v>
      </c>
      <c r="I153" s="266">
        <f>I154</f>
        <v>50</v>
      </c>
      <c r="J153" s="266">
        <f>J154</f>
        <v>50</v>
      </c>
      <c r="K153" s="53"/>
      <c r="Q153" s="277"/>
    </row>
    <row r="154" spans="1:18" ht="12.75" x14ac:dyDescent="0.2">
      <c r="A154" s="85" t="s">
        <v>236</v>
      </c>
      <c r="B154" s="81" t="s">
        <v>305</v>
      </c>
      <c r="C154" s="81" t="s">
        <v>239</v>
      </c>
      <c r="D154" s="81" t="s">
        <v>305</v>
      </c>
      <c r="E154" s="81" t="s">
        <v>170</v>
      </c>
      <c r="F154" s="81" t="s">
        <v>330</v>
      </c>
      <c r="G154" s="105">
        <v>240</v>
      </c>
      <c r="H154" s="266">
        <v>120</v>
      </c>
      <c r="I154" s="266">
        <v>50</v>
      </c>
      <c r="J154" s="266">
        <v>50</v>
      </c>
      <c r="K154" s="53"/>
      <c r="Q154" s="277"/>
    </row>
    <row r="155" spans="1:18" ht="25.5" x14ac:dyDescent="0.2">
      <c r="A155" s="128" t="s">
        <v>331</v>
      </c>
      <c r="B155" s="62" t="s">
        <v>305</v>
      </c>
      <c r="C155" s="62" t="s">
        <v>239</v>
      </c>
      <c r="D155" s="62" t="s">
        <v>305</v>
      </c>
      <c r="E155" s="62" t="s">
        <v>332</v>
      </c>
      <c r="F155" s="62" t="s">
        <v>242</v>
      </c>
      <c r="G155" s="103"/>
      <c r="H155" s="265">
        <f t="shared" ref="H155:J156" si="19">H156</f>
        <v>678.9</v>
      </c>
      <c r="I155" s="265">
        <f t="shared" si="19"/>
        <v>200</v>
      </c>
      <c r="J155" s="265">
        <f t="shared" si="19"/>
        <v>200</v>
      </c>
      <c r="K155" s="53"/>
      <c r="Q155" s="277"/>
    </row>
    <row r="156" spans="1:18" ht="54" customHeight="1" x14ac:dyDescent="0.2">
      <c r="A156" s="110" t="s">
        <v>333</v>
      </c>
      <c r="B156" s="81" t="s">
        <v>305</v>
      </c>
      <c r="C156" s="81" t="s">
        <v>239</v>
      </c>
      <c r="D156" s="81" t="s">
        <v>305</v>
      </c>
      <c r="E156" s="81" t="s">
        <v>332</v>
      </c>
      <c r="F156" s="81" t="s">
        <v>334</v>
      </c>
      <c r="G156" s="105"/>
      <c r="H156" s="266">
        <f t="shared" si="19"/>
        <v>678.9</v>
      </c>
      <c r="I156" s="266">
        <f t="shared" si="19"/>
        <v>200</v>
      </c>
      <c r="J156" s="266">
        <f t="shared" si="19"/>
        <v>200</v>
      </c>
      <c r="K156" s="53"/>
      <c r="Q156" s="277"/>
    </row>
    <row r="157" spans="1:18" ht="12.75" x14ac:dyDescent="0.2">
      <c r="A157" s="85" t="s">
        <v>203</v>
      </c>
      <c r="B157" s="81" t="s">
        <v>305</v>
      </c>
      <c r="C157" s="81" t="s">
        <v>239</v>
      </c>
      <c r="D157" s="81" t="s">
        <v>305</v>
      </c>
      <c r="E157" s="81" t="s">
        <v>332</v>
      </c>
      <c r="F157" s="81" t="s">
        <v>334</v>
      </c>
      <c r="G157" s="105">
        <v>240</v>
      </c>
      <c r="H157" s="266">
        <f>400+278.9</f>
        <v>678.9</v>
      </c>
      <c r="I157" s="266">
        <v>200</v>
      </c>
      <c r="J157" s="266">
        <v>200</v>
      </c>
      <c r="K157" s="53"/>
      <c r="Q157" s="277" t="s">
        <v>507</v>
      </c>
    </row>
    <row r="158" spans="1:18" ht="12.75" x14ac:dyDescent="0.2">
      <c r="A158" s="129" t="s">
        <v>335</v>
      </c>
      <c r="B158" s="62" t="s">
        <v>305</v>
      </c>
      <c r="C158" s="62" t="s">
        <v>239</v>
      </c>
      <c r="D158" s="62" t="s">
        <v>305</v>
      </c>
      <c r="E158" s="62" t="s">
        <v>336</v>
      </c>
      <c r="F158" s="62" t="s">
        <v>242</v>
      </c>
      <c r="G158" s="103"/>
      <c r="H158" s="265">
        <f t="shared" ref="H158:J159" si="20">H159</f>
        <v>2870.6</v>
      </c>
      <c r="I158" s="265">
        <f t="shared" si="20"/>
        <v>1700</v>
      </c>
      <c r="J158" s="265">
        <f t="shared" si="20"/>
        <v>1700</v>
      </c>
      <c r="K158" s="53"/>
      <c r="Q158" s="277"/>
    </row>
    <row r="159" spans="1:18" ht="12.75" x14ac:dyDescent="0.2">
      <c r="A159" s="126" t="s">
        <v>337</v>
      </c>
      <c r="B159" s="81" t="s">
        <v>305</v>
      </c>
      <c r="C159" s="81" t="s">
        <v>239</v>
      </c>
      <c r="D159" s="81" t="s">
        <v>305</v>
      </c>
      <c r="E159" s="81" t="s">
        <v>336</v>
      </c>
      <c r="F159" s="81" t="s">
        <v>338</v>
      </c>
      <c r="G159" s="105"/>
      <c r="H159" s="266">
        <f t="shared" si="20"/>
        <v>2870.6</v>
      </c>
      <c r="I159" s="266">
        <f t="shared" si="20"/>
        <v>1700</v>
      </c>
      <c r="J159" s="266">
        <f t="shared" si="20"/>
        <v>1700</v>
      </c>
      <c r="K159" s="53"/>
      <c r="Q159" s="277"/>
    </row>
    <row r="160" spans="1:18" ht="12.75" x14ac:dyDescent="0.2">
      <c r="A160" s="85" t="s">
        <v>236</v>
      </c>
      <c r="B160" s="81" t="s">
        <v>305</v>
      </c>
      <c r="C160" s="81" t="s">
        <v>239</v>
      </c>
      <c r="D160" s="81" t="s">
        <v>305</v>
      </c>
      <c r="E160" s="81" t="s">
        <v>336</v>
      </c>
      <c r="F160" s="81" t="s">
        <v>338</v>
      </c>
      <c r="G160" s="105">
        <v>240</v>
      </c>
      <c r="H160" s="270">
        <f>2298.6+572</f>
        <v>2870.6</v>
      </c>
      <c r="I160" s="270">
        <v>1700</v>
      </c>
      <c r="J160" s="270">
        <v>1700</v>
      </c>
      <c r="K160" s="53"/>
      <c r="O160" s="54">
        <v>445.6</v>
      </c>
      <c r="Q160" s="277" t="s">
        <v>508</v>
      </c>
    </row>
    <row r="161" spans="1:17" ht="12.75" hidden="1" x14ac:dyDescent="0.2">
      <c r="A161" s="111" t="s">
        <v>183</v>
      </c>
      <c r="B161" s="62" t="s">
        <v>305</v>
      </c>
      <c r="C161" s="62" t="s">
        <v>239</v>
      </c>
      <c r="D161" s="62" t="s">
        <v>184</v>
      </c>
      <c r="E161" s="62"/>
      <c r="F161" s="62"/>
      <c r="G161" s="103"/>
      <c r="H161" s="265">
        <f t="shared" ref="H161:J162" si="21">H162</f>
        <v>0</v>
      </c>
      <c r="I161" s="265">
        <f t="shared" si="21"/>
        <v>0</v>
      </c>
      <c r="J161" s="265">
        <f t="shared" si="21"/>
        <v>0</v>
      </c>
      <c r="K161" s="53"/>
      <c r="Q161" s="277"/>
    </row>
    <row r="162" spans="1:17" ht="12.75" hidden="1" x14ac:dyDescent="0.2">
      <c r="A162" s="85" t="s">
        <v>263</v>
      </c>
      <c r="B162" s="81" t="s">
        <v>305</v>
      </c>
      <c r="C162" s="81" t="s">
        <v>239</v>
      </c>
      <c r="D162" s="81" t="s">
        <v>184</v>
      </c>
      <c r="E162" s="81" t="s">
        <v>336</v>
      </c>
      <c r="F162" s="81" t="s">
        <v>339</v>
      </c>
      <c r="G162" s="105"/>
      <c r="H162" s="266">
        <f t="shared" si="21"/>
        <v>0</v>
      </c>
      <c r="I162" s="266">
        <f t="shared" si="21"/>
        <v>0</v>
      </c>
      <c r="J162" s="266">
        <f t="shared" si="21"/>
        <v>0</v>
      </c>
      <c r="K162" s="53"/>
      <c r="Q162" s="277"/>
    </row>
    <row r="163" spans="1:17" ht="12.75" hidden="1" x14ac:dyDescent="0.2">
      <c r="A163" s="85" t="s">
        <v>340</v>
      </c>
      <c r="B163" s="81" t="s">
        <v>305</v>
      </c>
      <c r="C163" s="81" t="s">
        <v>239</v>
      </c>
      <c r="D163" s="81" t="s">
        <v>184</v>
      </c>
      <c r="E163" s="81" t="s">
        <v>336</v>
      </c>
      <c r="F163" s="81" t="s">
        <v>339</v>
      </c>
      <c r="G163" s="105">
        <v>240</v>
      </c>
      <c r="H163" s="266">
        <v>0</v>
      </c>
      <c r="I163" s="266">
        <v>0</v>
      </c>
      <c r="J163" s="266">
        <v>0</v>
      </c>
      <c r="K163" s="53"/>
      <c r="Q163" s="277"/>
    </row>
    <row r="164" spans="1:17" ht="38.25" hidden="1" x14ac:dyDescent="0.2">
      <c r="A164" s="111" t="s">
        <v>341</v>
      </c>
      <c r="B164" s="62" t="s">
        <v>305</v>
      </c>
      <c r="C164" s="62" t="s">
        <v>239</v>
      </c>
      <c r="D164" s="62" t="s">
        <v>305</v>
      </c>
      <c r="E164" s="62" t="s">
        <v>342</v>
      </c>
      <c r="F164" s="62" t="s">
        <v>343</v>
      </c>
      <c r="G164" s="103"/>
      <c r="H164" s="265">
        <f>H165</f>
        <v>0</v>
      </c>
      <c r="I164" s="265">
        <v>0</v>
      </c>
      <c r="J164" s="265">
        <v>0</v>
      </c>
      <c r="K164" s="53"/>
      <c r="Q164" s="277"/>
    </row>
    <row r="165" spans="1:17" ht="12.75" hidden="1" x14ac:dyDescent="0.2">
      <c r="A165" s="85" t="s">
        <v>236</v>
      </c>
      <c r="B165" s="81" t="s">
        <v>305</v>
      </c>
      <c r="C165" s="81" t="s">
        <v>239</v>
      </c>
      <c r="D165" s="81" t="s">
        <v>305</v>
      </c>
      <c r="E165" s="81" t="s">
        <v>342</v>
      </c>
      <c r="F165" s="81" t="s">
        <v>343</v>
      </c>
      <c r="G165" s="105">
        <v>244</v>
      </c>
      <c r="H165" s="266">
        <v>0</v>
      </c>
      <c r="I165" s="266">
        <v>0</v>
      </c>
      <c r="J165" s="266">
        <v>0</v>
      </c>
      <c r="K165" s="53"/>
      <c r="Q165" s="277"/>
    </row>
    <row r="166" spans="1:17" ht="25.5" x14ac:dyDescent="0.2">
      <c r="A166" s="257" t="s">
        <v>344</v>
      </c>
      <c r="B166" s="62" t="s">
        <v>305</v>
      </c>
      <c r="C166" s="62" t="s">
        <v>239</v>
      </c>
      <c r="D166" s="62" t="s">
        <v>192</v>
      </c>
      <c r="E166" s="62"/>
      <c r="F166" s="62"/>
      <c r="G166" s="103"/>
      <c r="H166" s="265">
        <f>H167</f>
        <v>40</v>
      </c>
      <c r="I166" s="265">
        <f t="shared" ref="I166:J168" si="22">I167</f>
        <v>40</v>
      </c>
      <c r="J166" s="265">
        <f t="shared" si="22"/>
        <v>40</v>
      </c>
      <c r="K166" s="53"/>
      <c r="Q166" s="277"/>
    </row>
    <row r="167" spans="1:17" ht="25.5" x14ac:dyDescent="0.2">
      <c r="A167" s="106" t="s">
        <v>345</v>
      </c>
      <c r="B167" s="81" t="s">
        <v>305</v>
      </c>
      <c r="C167" s="81" t="s">
        <v>239</v>
      </c>
      <c r="D167" s="81" t="s">
        <v>192</v>
      </c>
      <c r="E167" s="81" t="s">
        <v>164</v>
      </c>
      <c r="F167" s="81"/>
      <c r="G167" s="105"/>
      <c r="H167" s="266">
        <f>H168</f>
        <v>40</v>
      </c>
      <c r="I167" s="266">
        <f t="shared" si="22"/>
        <v>40</v>
      </c>
      <c r="J167" s="266">
        <f t="shared" si="22"/>
        <v>40</v>
      </c>
      <c r="K167" s="53"/>
      <c r="Q167" s="277"/>
    </row>
    <row r="168" spans="1:17" ht="63.75" x14ac:dyDescent="0.2">
      <c r="A168" s="97" t="s">
        <v>346</v>
      </c>
      <c r="B168" s="81" t="s">
        <v>305</v>
      </c>
      <c r="C168" s="81" t="s">
        <v>239</v>
      </c>
      <c r="D168" s="81" t="s">
        <v>192</v>
      </c>
      <c r="E168" s="81" t="s">
        <v>164</v>
      </c>
      <c r="F168" s="81" t="s">
        <v>347</v>
      </c>
      <c r="G168" s="105"/>
      <c r="H168" s="266">
        <f>H169</f>
        <v>40</v>
      </c>
      <c r="I168" s="266">
        <f t="shared" si="22"/>
        <v>40</v>
      </c>
      <c r="J168" s="266">
        <f t="shared" si="22"/>
        <v>40</v>
      </c>
      <c r="K168" s="53"/>
      <c r="Q168" s="277"/>
    </row>
    <row r="169" spans="1:17" ht="12" customHeight="1" x14ac:dyDescent="0.2">
      <c r="A169" s="97" t="s">
        <v>348</v>
      </c>
      <c r="B169" s="81" t="s">
        <v>305</v>
      </c>
      <c r="C169" s="81" t="s">
        <v>239</v>
      </c>
      <c r="D169" s="81" t="s">
        <v>192</v>
      </c>
      <c r="E169" s="81" t="s">
        <v>164</v>
      </c>
      <c r="F169" s="81" t="s">
        <v>347</v>
      </c>
      <c r="G169" s="105">
        <v>240</v>
      </c>
      <c r="H169" s="266">
        <v>40</v>
      </c>
      <c r="I169" s="266">
        <v>40</v>
      </c>
      <c r="J169" s="266">
        <v>40</v>
      </c>
      <c r="K169" s="53"/>
      <c r="Q169" s="277"/>
    </row>
    <row r="170" spans="1:17" ht="0.75" hidden="1" customHeight="1" x14ac:dyDescent="0.2">
      <c r="A170" s="153"/>
      <c r="B170" s="62"/>
      <c r="C170" s="62"/>
      <c r="D170" s="62"/>
      <c r="E170" s="62"/>
      <c r="F170" s="62"/>
      <c r="G170" s="103"/>
      <c r="H170" s="265"/>
      <c r="I170" s="265"/>
      <c r="J170" s="265"/>
      <c r="K170" s="53"/>
      <c r="Q170" s="277"/>
    </row>
    <row r="171" spans="1:17" ht="12.75" hidden="1" x14ac:dyDescent="0.2">
      <c r="A171" s="151"/>
      <c r="B171" s="81"/>
      <c r="C171" s="81"/>
      <c r="D171" s="81"/>
      <c r="E171" s="81"/>
      <c r="F171" s="81"/>
      <c r="G171" s="105"/>
      <c r="H171" s="266"/>
      <c r="I171" s="266"/>
      <c r="J171" s="266"/>
      <c r="K171" s="53"/>
      <c r="Q171" s="277"/>
    </row>
    <row r="172" spans="1:17" ht="20.25" customHeight="1" x14ac:dyDescent="0.2">
      <c r="A172" s="113" t="s">
        <v>349</v>
      </c>
      <c r="B172" s="88" t="s">
        <v>197</v>
      </c>
      <c r="C172" s="88"/>
      <c r="D172" s="88"/>
      <c r="E172" s="88"/>
      <c r="F172" s="88"/>
      <c r="G172" s="88"/>
      <c r="H172" s="271">
        <f>H174</f>
        <v>28.8</v>
      </c>
      <c r="I172" s="271">
        <f>I174</f>
        <v>30</v>
      </c>
      <c r="J172" s="271">
        <f>J174</f>
        <v>30</v>
      </c>
      <c r="K172" s="53"/>
      <c r="Q172" s="277"/>
    </row>
    <row r="173" spans="1:17" ht="20.25" customHeight="1" x14ac:dyDescent="0.2">
      <c r="A173" s="113" t="s">
        <v>350</v>
      </c>
      <c r="B173" s="88" t="s">
        <v>197</v>
      </c>
      <c r="C173" s="88" t="s">
        <v>305</v>
      </c>
      <c r="D173" s="88"/>
      <c r="E173" s="88"/>
      <c r="F173" s="88"/>
      <c r="G173" s="88"/>
      <c r="H173" s="271">
        <f t="shared" ref="H173:J175" si="23">H174</f>
        <v>28.8</v>
      </c>
      <c r="I173" s="271">
        <f t="shared" si="23"/>
        <v>30</v>
      </c>
      <c r="J173" s="271">
        <f t="shared" si="23"/>
        <v>30</v>
      </c>
      <c r="K173" s="53"/>
      <c r="Q173" s="277"/>
    </row>
    <row r="174" spans="1:17" ht="38.25" x14ac:dyDescent="0.2">
      <c r="A174" s="60" t="s">
        <v>351</v>
      </c>
      <c r="B174" s="61" t="s">
        <v>197</v>
      </c>
      <c r="C174" s="61" t="s">
        <v>305</v>
      </c>
      <c r="D174" s="62" t="s">
        <v>197</v>
      </c>
      <c r="E174" s="62" t="s">
        <v>279</v>
      </c>
      <c r="F174" s="62" t="s">
        <v>242</v>
      </c>
      <c r="G174" s="62"/>
      <c r="H174" s="265">
        <f t="shared" si="23"/>
        <v>28.8</v>
      </c>
      <c r="I174" s="265">
        <f t="shared" si="23"/>
        <v>30</v>
      </c>
      <c r="J174" s="265">
        <f t="shared" si="23"/>
        <v>30</v>
      </c>
      <c r="K174" s="53"/>
      <c r="Q174" s="277"/>
    </row>
    <row r="175" spans="1:17" ht="25.5" x14ac:dyDescent="0.2">
      <c r="A175" s="130" t="s">
        <v>352</v>
      </c>
      <c r="B175" s="81" t="s">
        <v>197</v>
      </c>
      <c r="C175" s="81" t="s">
        <v>305</v>
      </c>
      <c r="D175" s="81" t="s">
        <v>197</v>
      </c>
      <c r="E175" s="81" t="s">
        <v>164</v>
      </c>
      <c r="F175" s="81" t="s">
        <v>353</v>
      </c>
      <c r="G175" s="81"/>
      <c r="H175" s="266">
        <f t="shared" si="23"/>
        <v>28.8</v>
      </c>
      <c r="I175" s="266">
        <f t="shared" si="23"/>
        <v>30</v>
      </c>
      <c r="J175" s="266">
        <f t="shared" si="23"/>
        <v>30</v>
      </c>
      <c r="K175" s="53"/>
      <c r="Q175" s="277"/>
    </row>
    <row r="176" spans="1:17" ht="18.75" customHeight="1" x14ac:dyDescent="0.2">
      <c r="A176" s="85" t="s">
        <v>236</v>
      </c>
      <c r="B176" s="81" t="s">
        <v>197</v>
      </c>
      <c r="C176" s="81" t="s">
        <v>305</v>
      </c>
      <c r="D176" s="81" t="s">
        <v>197</v>
      </c>
      <c r="E176" s="81" t="s">
        <v>164</v>
      </c>
      <c r="F176" s="81" t="s">
        <v>353</v>
      </c>
      <c r="G176" s="105">
        <v>240</v>
      </c>
      <c r="H176" s="266">
        <f>30-1.2</f>
        <v>28.8</v>
      </c>
      <c r="I176" s="266">
        <v>30</v>
      </c>
      <c r="J176" s="266">
        <v>30</v>
      </c>
      <c r="K176" s="53"/>
      <c r="Q176" s="277" t="s">
        <v>509</v>
      </c>
    </row>
    <row r="177" spans="1:17" ht="12.75" x14ac:dyDescent="0.2">
      <c r="A177" s="113" t="s">
        <v>354</v>
      </c>
      <c r="B177" s="88" t="s">
        <v>355</v>
      </c>
      <c r="C177" s="88"/>
      <c r="D177" s="88"/>
      <c r="E177" s="88"/>
      <c r="F177" s="88"/>
      <c r="G177" s="88"/>
      <c r="H177" s="271">
        <f>H178</f>
        <v>5967.4</v>
      </c>
      <c r="I177" s="271">
        <f>I178</f>
        <v>5485</v>
      </c>
      <c r="J177" s="271">
        <f>J178</f>
        <v>5666.9000000000005</v>
      </c>
      <c r="K177" s="53"/>
      <c r="Q177" s="277"/>
    </row>
    <row r="178" spans="1:17" ht="12.75" x14ac:dyDescent="0.2">
      <c r="A178" s="113" t="s">
        <v>356</v>
      </c>
      <c r="B178" s="88" t="s">
        <v>355</v>
      </c>
      <c r="C178" s="88" t="s">
        <v>157</v>
      </c>
      <c r="D178" s="88"/>
      <c r="E178" s="88"/>
      <c r="F178" s="88"/>
      <c r="G178" s="88"/>
      <c r="H178" s="271">
        <f>H179+H187+H190+H193+H196</f>
        <v>5967.4</v>
      </c>
      <c r="I178" s="271">
        <f>I179+I187+I190+I193+I196</f>
        <v>5485</v>
      </c>
      <c r="J178" s="271">
        <f>J179+J187+J190+J193+J196</f>
        <v>5666.9000000000005</v>
      </c>
      <c r="K178" s="53"/>
      <c r="Q178" s="277"/>
    </row>
    <row r="179" spans="1:17" ht="25.5" x14ac:dyDescent="0.2">
      <c r="A179" s="131" t="s">
        <v>357</v>
      </c>
      <c r="B179" s="62" t="s">
        <v>355</v>
      </c>
      <c r="C179" s="62" t="s">
        <v>157</v>
      </c>
      <c r="D179" s="62" t="s">
        <v>355</v>
      </c>
      <c r="E179" s="62" t="s">
        <v>279</v>
      </c>
      <c r="F179" s="62" t="s">
        <v>242</v>
      </c>
      <c r="G179" s="81"/>
      <c r="H179" s="265">
        <f>H180+H185</f>
        <v>0</v>
      </c>
      <c r="I179" s="265">
        <f>I180+I185</f>
        <v>0</v>
      </c>
      <c r="J179" s="265">
        <f>J180+J185</f>
        <v>5225.3</v>
      </c>
      <c r="K179" s="53"/>
      <c r="Q179" s="277"/>
    </row>
    <row r="180" spans="1:17" ht="25.5" x14ac:dyDescent="0.2">
      <c r="A180" s="132" t="s">
        <v>358</v>
      </c>
      <c r="B180" s="62" t="s">
        <v>355</v>
      </c>
      <c r="C180" s="62" t="s">
        <v>157</v>
      </c>
      <c r="D180" s="62" t="s">
        <v>355</v>
      </c>
      <c r="E180" s="62" t="s">
        <v>164</v>
      </c>
      <c r="F180" s="62" t="s">
        <v>242</v>
      </c>
      <c r="G180" s="62"/>
      <c r="H180" s="265">
        <f>H181</f>
        <v>0</v>
      </c>
      <c r="I180" s="265">
        <f>I181</f>
        <v>0</v>
      </c>
      <c r="J180" s="265">
        <f>J181</f>
        <v>5225.3</v>
      </c>
      <c r="K180" s="53"/>
      <c r="Q180" s="277"/>
    </row>
    <row r="181" spans="1:17" ht="12.75" x14ac:dyDescent="0.2">
      <c r="A181" s="100" t="s">
        <v>359</v>
      </c>
      <c r="B181" s="81" t="s">
        <v>355</v>
      </c>
      <c r="C181" s="81" t="s">
        <v>157</v>
      </c>
      <c r="D181" s="81" t="s">
        <v>355</v>
      </c>
      <c r="E181" s="81" t="s">
        <v>164</v>
      </c>
      <c r="F181" s="81" t="s">
        <v>360</v>
      </c>
      <c r="G181" s="81"/>
      <c r="H181" s="266">
        <f>H182+H183+H184</f>
        <v>0</v>
      </c>
      <c r="I181" s="266">
        <f>I182+I183+I184</f>
        <v>0</v>
      </c>
      <c r="J181" s="266">
        <f>J182+J183+J184</f>
        <v>5225.3</v>
      </c>
      <c r="K181" s="53"/>
      <c r="Q181" s="277"/>
    </row>
    <row r="182" spans="1:17" ht="25.5" x14ac:dyDescent="0.2">
      <c r="A182" s="78" t="s">
        <v>361</v>
      </c>
      <c r="B182" s="81" t="s">
        <v>355</v>
      </c>
      <c r="C182" s="81" t="s">
        <v>157</v>
      </c>
      <c r="D182" s="81" t="s">
        <v>355</v>
      </c>
      <c r="E182" s="81" t="s">
        <v>164</v>
      </c>
      <c r="F182" s="81" t="s">
        <v>360</v>
      </c>
      <c r="G182" s="105">
        <v>110</v>
      </c>
      <c r="H182" s="266">
        <v>0</v>
      </c>
      <c r="I182" s="266">
        <v>0</v>
      </c>
      <c r="J182" s="266">
        <v>4280.3</v>
      </c>
      <c r="K182" s="53"/>
      <c r="Q182" s="277"/>
    </row>
    <row r="183" spans="1:17" ht="12.75" x14ac:dyDescent="0.2">
      <c r="A183" s="85" t="s">
        <v>362</v>
      </c>
      <c r="B183" s="81" t="s">
        <v>355</v>
      </c>
      <c r="C183" s="81" t="s">
        <v>157</v>
      </c>
      <c r="D183" s="81" t="s">
        <v>355</v>
      </c>
      <c r="E183" s="81" t="s">
        <v>164</v>
      </c>
      <c r="F183" s="81" t="s">
        <v>360</v>
      </c>
      <c r="G183" s="105">
        <v>240</v>
      </c>
      <c r="H183" s="272">
        <v>0</v>
      </c>
      <c r="I183" s="272">
        <v>0</v>
      </c>
      <c r="J183" s="266">
        <v>875</v>
      </c>
      <c r="K183" s="53"/>
      <c r="Q183" s="277"/>
    </row>
    <row r="184" spans="1:17" ht="12.75" x14ac:dyDescent="0.2">
      <c r="A184" s="85" t="s">
        <v>363</v>
      </c>
      <c r="B184" s="81" t="s">
        <v>355</v>
      </c>
      <c r="C184" s="81" t="s">
        <v>157</v>
      </c>
      <c r="D184" s="81" t="s">
        <v>355</v>
      </c>
      <c r="E184" s="81" t="s">
        <v>164</v>
      </c>
      <c r="F184" s="81" t="s">
        <v>360</v>
      </c>
      <c r="G184" s="105">
        <v>850</v>
      </c>
      <c r="H184" s="272">
        <v>0</v>
      </c>
      <c r="I184" s="272">
        <v>0</v>
      </c>
      <c r="J184" s="266">
        <v>70</v>
      </c>
      <c r="K184" s="53"/>
      <c r="Q184" s="277"/>
    </row>
    <row r="185" spans="1:17" ht="12.75" hidden="1" x14ac:dyDescent="0.2">
      <c r="A185" s="133" t="s">
        <v>364</v>
      </c>
      <c r="B185" s="62" t="s">
        <v>355</v>
      </c>
      <c r="C185" s="62" t="s">
        <v>157</v>
      </c>
      <c r="D185" s="62" t="s">
        <v>355</v>
      </c>
      <c r="E185" s="62" t="s">
        <v>170</v>
      </c>
      <c r="F185" s="62"/>
      <c r="G185" s="103"/>
      <c r="H185" s="273">
        <f>H186</f>
        <v>0</v>
      </c>
      <c r="I185" s="273">
        <f>I186</f>
        <v>0</v>
      </c>
      <c r="J185" s="265">
        <f>J186</f>
        <v>0</v>
      </c>
      <c r="K185" s="53"/>
      <c r="Q185" s="277"/>
    </row>
    <row r="186" spans="1:17" ht="12.75" hidden="1" x14ac:dyDescent="0.2">
      <c r="A186" s="85" t="s">
        <v>365</v>
      </c>
      <c r="B186" s="81" t="s">
        <v>355</v>
      </c>
      <c r="C186" s="81" t="s">
        <v>157</v>
      </c>
      <c r="D186" s="81" t="s">
        <v>355</v>
      </c>
      <c r="E186" s="81" t="s">
        <v>170</v>
      </c>
      <c r="F186" s="81" t="s">
        <v>360</v>
      </c>
      <c r="G186" s="105">
        <v>240</v>
      </c>
      <c r="H186" s="272">
        <v>0</v>
      </c>
      <c r="I186" s="272">
        <v>0</v>
      </c>
      <c r="J186" s="266">
        <v>0</v>
      </c>
      <c r="K186" s="53"/>
      <c r="Q186" s="277"/>
    </row>
    <row r="187" spans="1:17" ht="25.5" hidden="1" x14ac:dyDescent="0.2">
      <c r="A187" s="134" t="s">
        <v>366</v>
      </c>
      <c r="B187" s="62" t="s">
        <v>355</v>
      </c>
      <c r="C187" s="62" t="s">
        <v>157</v>
      </c>
      <c r="D187" s="62" t="s">
        <v>355</v>
      </c>
      <c r="E187" s="62" t="s">
        <v>279</v>
      </c>
      <c r="F187" s="62"/>
      <c r="G187" s="103"/>
      <c r="H187" s="273">
        <f t="shared" ref="H187:J188" si="24">H188</f>
        <v>0</v>
      </c>
      <c r="I187" s="273">
        <f t="shared" si="24"/>
        <v>0</v>
      </c>
      <c r="J187" s="265">
        <f t="shared" si="24"/>
        <v>0</v>
      </c>
      <c r="K187" s="53"/>
      <c r="Q187" s="277"/>
    </row>
    <row r="188" spans="1:17" ht="24" hidden="1" customHeight="1" x14ac:dyDescent="0.2">
      <c r="A188" s="134" t="s">
        <v>367</v>
      </c>
      <c r="B188" s="62" t="s">
        <v>355</v>
      </c>
      <c r="C188" s="62" t="s">
        <v>157</v>
      </c>
      <c r="D188" s="62" t="s">
        <v>355</v>
      </c>
      <c r="E188" s="62" t="s">
        <v>164</v>
      </c>
      <c r="F188" s="62" t="s">
        <v>242</v>
      </c>
      <c r="G188" s="103"/>
      <c r="H188" s="273">
        <f t="shared" si="24"/>
        <v>0</v>
      </c>
      <c r="I188" s="273">
        <f t="shared" si="24"/>
        <v>0</v>
      </c>
      <c r="J188" s="265">
        <f t="shared" si="24"/>
        <v>0</v>
      </c>
      <c r="K188" s="53"/>
      <c r="Q188" s="277"/>
    </row>
    <row r="189" spans="1:17" ht="33" hidden="1" customHeight="1" x14ac:dyDescent="0.2">
      <c r="A189" s="135" t="s">
        <v>368</v>
      </c>
      <c r="B189" s="81" t="s">
        <v>355</v>
      </c>
      <c r="C189" s="81" t="s">
        <v>157</v>
      </c>
      <c r="D189" s="81" t="s">
        <v>355</v>
      </c>
      <c r="E189" s="81" t="s">
        <v>164</v>
      </c>
      <c r="F189" s="81" t="s">
        <v>360</v>
      </c>
      <c r="G189" s="105">
        <v>240</v>
      </c>
      <c r="H189" s="272">
        <v>0</v>
      </c>
      <c r="I189" s="272">
        <v>0</v>
      </c>
      <c r="J189" s="266">
        <v>0</v>
      </c>
      <c r="K189" s="53"/>
      <c r="Q189" s="277"/>
    </row>
    <row r="190" spans="1:17" ht="38.25" customHeight="1" x14ac:dyDescent="0.2">
      <c r="A190" s="136" t="s">
        <v>369</v>
      </c>
      <c r="B190" s="62" t="s">
        <v>355</v>
      </c>
      <c r="C190" s="62" t="s">
        <v>157</v>
      </c>
      <c r="D190" s="62" t="s">
        <v>267</v>
      </c>
      <c r="E190" s="62" t="s">
        <v>269</v>
      </c>
      <c r="F190" s="62" t="s">
        <v>370</v>
      </c>
      <c r="G190" s="103"/>
      <c r="H190" s="273">
        <f t="shared" ref="H190:J191" si="25">H191</f>
        <v>0</v>
      </c>
      <c r="I190" s="273">
        <f t="shared" si="25"/>
        <v>0</v>
      </c>
      <c r="J190" s="265">
        <f t="shared" si="25"/>
        <v>441.6</v>
      </c>
      <c r="K190" s="53"/>
      <c r="Q190" s="277"/>
    </row>
    <row r="191" spans="1:17" ht="17.25" customHeight="1" x14ac:dyDescent="0.2">
      <c r="A191" s="85" t="s">
        <v>371</v>
      </c>
      <c r="B191" s="81" t="s">
        <v>355</v>
      </c>
      <c r="C191" s="81" t="s">
        <v>157</v>
      </c>
      <c r="D191" s="81" t="s">
        <v>267</v>
      </c>
      <c r="E191" s="81" t="s">
        <v>269</v>
      </c>
      <c r="F191" s="81"/>
      <c r="G191" s="105"/>
      <c r="H191" s="272">
        <f t="shared" si="25"/>
        <v>0</v>
      </c>
      <c r="I191" s="272">
        <f t="shared" si="25"/>
        <v>0</v>
      </c>
      <c r="J191" s="266">
        <f t="shared" si="25"/>
        <v>441.6</v>
      </c>
      <c r="K191" s="53"/>
      <c r="Q191" s="277"/>
    </row>
    <row r="192" spans="1:17" ht="18.75" customHeight="1" x14ac:dyDescent="0.2">
      <c r="A192" s="85" t="s">
        <v>372</v>
      </c>
      <c r="B192" s="81" t="s">
        <v>355</v>
      </c>
      <c r="C192" s="81" t="s">
        <v>157</v>
      </c>
      <c r="D192" s="81" t="s">
        <v>267</v>
      </c>
      <c r="E192" s="81" t="s">
        <v>269</v>
      </c>
      <c r="F192" s="81" t="s">
        <v>370</v>
      </c>
      <c r="G192" s="105">
        <v>110</v>
      </c>
      <c r="H192" s="272">
        <v>0</v>
      </c>
      <c r="I192" s="272">
        <v>0</v>
      </c>
      <c r="J192" s="266">
        <v>441.6</v>
      </c>
      <c r="K192" s="53"/>
      <c r="Q192" s="277"/>
    </row>
    <row r="193" spans="1:17" ht="27" customHeight="1" x14ac:dyDescent="0.2">
      <c r="A193" s="111" t="s">
        <v>263</v>
      </c>
      <c r="B193" s="62" t="s">
        <v>355</v>
      </c>
      <c r="C193" s="137" t="s">
        <v>157</v>
      </c>
      <c r="D193" s="62" t="s">
        <v>184</v>
      </c>
      <c r="E193" s="62" t="s">
        <v>269</v>
      </c>
      <c r="F193" s="62"/>
      <c r="G193" s="138"/>
      <c r="H193" s="273">
        <f t="shared" ref="H193:J194" si="26">H194</f>
        <v>513.5</v>
      </c>
      <c r="I193" s="273">
        <f t="shared" si="26"/>
        <v>0</v>
      </c>
      <c r="J193" s="265">
        <f t="shared" si="26"/>
        <v>0</v>
      </c>
      <c r="K193" s="53"/>
      <c r="Q193" s="277"/>
    </row>
    <row r="194" spans="1:17" ht="63" customHeight="1" x14ac:dyDescent="0.2">
      <c r="A194" s="85" t="s">
        <v>373</v>
      </c>
      <c r="B194" s="81" t="s">
        <v>355</v>
      </c>
      <c r="C194" s="139" t="s">
        <v>157</v>
      </c>
      <c r="D194" s="81" t="s">
        <v>184</v>
      </c>
      <c r="E194" s="81" t="s">
        <v>269</v>
      </c>
      <c r="F194" s="81"/>
      <c r="G194" s="140"/>
      <c r="H194" s="272">
        <f t="shared" si="26"/>
        <v>513.5</v>
      </c>
      <c r="I194" s="272">
        <f t="shared" si="26"/>
        <v>0</v>
      </c>
      <c r="J194" s="266">
        <f t="shared" si="26"/>
        <v>0</v>
      </c>
      <c r="K194" s="53"/>
      <c r="Q194" s="277"/>
    </row>
    <row r="195" spans="1:17" ht="18" customHeight="1" x14ac:dyDescent="0.2">
      <c r="A195" s="85" t="s">
        <v>236</v>
      </c>
      <c r="B195" s="81" t="s">
        <v>355</v>
      </c>
      <c r="C195" s="139" t="s">
        <v>157</v>
      </c>
      <c r="D195" s="81" t="s">
        <v>184</v>
      </c>
      <c r="E195" s="81" t="s">
        <v>269</v>
      </c>
      <c r="F195" s="81" t="s">
        <v>374</v>
      </c>
      <c r="G195" s="140">
        <v>240</v>
      </c>
      <c r="H195" s="272">
        <v>513.5</v>
      </c>
      <c r="I195" s="272">
        <v>0</v>
      </c>
      <c r="J195" s="266">
        <v>0</v>
      </c>
      <c r="K195" s="53"/>
      <c r="Q195" s="277"/>
    </row>
    <row r="196" spans="1:17" ht="18" customHeight="1" x14ac:dyDescent="0.2">
      <c r="A196" s="111" t="s">
        <v>183</v>
      </c>
      <c r="B196" s="62" t="s">
        <v>355</v>
      </c>
      <c r="C196" s="137" t="s">
        <v>157</v>
      </c>
      <c r="D196" s="62" t="s">
        <v>184</v>
      </c>
      <c r="E196" s="62" t="s">
        <v>279</v>
      </c>
      <c r="F196" s="62"/>
      <c r="G196" s="138"/>
      <c r="H196" s="273">
        <f t="shared" ref="H196:J198" si="27">H197</f>
        <v>5453.9</v>
      </c>
      <c r="I196" s="273">
        <f t="shared" si="27"/>
        <v>5485</v>
      </c>
      <c r="J196" s="265">
        <f t="shared" si="27"/>
        <v>0</v>
      </c>
      <c r="K196" s="53"/>
      <c r="Q196" s="277"/>
    </row>
    <row r="197" spans="1:17" ht="42" customHeight="1" x14ac:dyDescent="0.2">
      <c r="A197" s="85" t="s">
        <v>375</v>
      </c>
      <c r="B197" s="81" t="s">
        <v>355</v>
      </c>
      <c r="C197" s="139" t="s">
        <v>157</v>
      </c>
      <c r="D197" s="81" t="s">
        <v>184</v>
      </c>
      <c r="E197" s="81" t="s">
        <v>164</v>
      </c>
      <c r="F197" s="81"/>
      <c r="G197" s="140"/>
      <c r="H197" s="272">
        <f t="shared" si="27"/>
        <v>5453.9</v>
      </c>
      <c r="I197" s="272">
        <f t="shared" si="27"/>
        <v>5485</v>
      </c>
      <c r="J197" s="266">
        <f t="shared" si="27"/>
        <v>0</v>
      </c>
      <c r="K197" s="53"/>
      <c r="Q197" s="277"/>
    </row>
    <row r="198" spans="1:17" ht="60.75" customHeight="1" x14ac:dyDescent="0.2">
      <c r="A198" s="85" t="s">
        <v>376</v>
      </c>
      <c r="B198" s="81" t="s">
        <v>355</v>
      </c>
      <c r="C198" s="139" t="s">
        <v>157</v>
      </c>
      <c r="D198" s="81" t="s">
        <v>184</v>
      </c>
      <c r="E198" s="81" t="s">
        <v>164</v>
      </c>
      <c r="F198" s="81" t="s">
        <v>377</v>
      </c>
      <c r="G198" s="140"/>
      <c r="H198" s="272">
        <f t="shared" si="27"/>
        <v>5453.9</v>
      </c>
      <c r="I198" s="272">
        <f t="shared" si="27"/>
        <v>5485</v>
      </c>
      <c r="J198" s="266">
        <f t="shared" si="27"/>
        <v>0</v>
      </c>
      <c r="K198" s="53"/>
      <c r="Q198" s="277"/>
    </row>
    <row r="199" spans="1:17" ht="18" customHeight="1" x14ac:dyDescent="0.2">
      <c r="A199" s="85" t="s">
        <v>127</v>
      </c>
      <c r="B199" s="81" t="s">
        <v>355</v>
      </c>
      <c r="C199" s="139" t="s">
        <v>157</v>
      </c>
      <c r="D199" s="81" t="s">
        <v>184</v>
      </c>
      <c r="E199" s="81" t="s">
        <v>164</v>
      </c>
      <c r="F199" s="81" t="s">
        <v>377</v>
      </c>
      <c r="G199" s="140">
        <v>540</v>
      </c>
      <c r="H199" s="272">
        <v>5453.9</v>
      </c>
      <c r="I199" s="272">
        <v>5485</v>
      </c>
      <c r="J199" s="266">
        <v>0</v>
      </c>
      <c r="K199" s="53"/>
      <c r="O199" s="54">
        <v>236</v>
      </c>
      <c r="Q199" s="277"/>
    </row>
    <row r="200" spans="1:17" ht="12.75" x14ac:dyDescent="0.2">
      <c r="A200" s="132" t="s">
        <v>378</v>
      </c>
      <c r="B200" s="59" t="s">
        <v>286</v>
      </c>
      <c r="C200" s="152"/>
      <c r="D200" s="67"/>
      <c r="E200" s="67"/>
      <c r="F200" s="67"/>
      <c r="G200" s="141"/>
      <c r="H200" s="274">
        <f t="shared" ref="H200:J202" si="28">H201</f>
        <v>181.2</v>
      </c>
      <c r="I200" s="274">
        <f t="shared" si="28"/>
        <v>181.2</v>
      </c>
      <c r="J200" s="268">
        <f t="shared" si="28"/>
        <v>181.2</v>
      </c>
      <c r="K200" s="53"/>
      <c r="Q200" s="277"/>
    </row>
    <row r="201" spans="1:17" ht="76.5" x14ac:dyDescent="0.2">
      <c r="A201" s="78" t="s">
        <v>379</v>
      </c>
      <c r="B201" s="73" t="s">
        <v>286</v>
      </c>
      <c r="C201" s="74" t="s">
        <v>157</v>
      </c>
      <c r="D201" s="76"/>
      <c r="E201" s="76"/>
      <c r="F201" s="76"/>
      <c r="G201" s="99"/>
      <c r="H201" s="275">
        <f t="shared" si="28"/>
        <v>181.2</v>
      </c>
      <c r="I201" s="275">
        <f t="shared" si="28"/>
        <v>181.2</v>
      </c>
      <c r="J201" s="267">
        <f t="shared" si="28"/>
        <v>181.2</v>
      </c>
      <c r="K201" s="53"/>
      <c r="Q201" s="277"/>
    </row>
    <row r="202" spans="1:17" ht="27.75" customHeight="1" x14ac:dyDescent="0.2">
      <c r="A202" s="78" t="s">
        <v>380</v>
      </c>
      <c r="B202" s="73" t="s">
        <v>286</v>
      </c>
      <c r="C202" s="74" t="s">
        <v>157</v>
      </c>
      <c r="D202" s="76" t="s">
        <v>381</v>
      </c>
      <c r="E202" s="76" t="s">
        <v>164</v>
      </c>
      <c r="F202" s="76" t="s">
        <v>382</v>
      </c>
      <c r="G202" s="99"/>
      <c r="H202" s="275">
        <f t="shared" si="28"/>
        <v>181.2</v>
      </c>
      <c r="I202" s="275">
        <f t="shared" si="28"/>
        <v>181.2</v>
      </c>
      <c r="J202" s="267">
        <f t="shared" si="28"/>
        <v>181.2</v>
      </c>
      <c r="K202" s="53"/>
      <c r="Q202" s="277"/>
    </row>
    <row r="203" spans="1:17" ht="18" customHeight="1" x14ac:dyDescent="0.2">
      <c r="A203" s="78" t="s">
        <v>383</v>
      </c>
      <c r="B203" s="73" t="s">
        <v>286</v>
      </c>
      <c r="C203" s="74" t="s">
        <v>157</v>
      </c>
      <c r="D203" s="76" t="s">
        <v>381</v>
      </c>
      <c r="E203" s="76" t="s">
        <v>164</v>
      </c>
      <c r="F203" s="76" t="s">
        <v>382</v>
      </c>
      <c r="G203" s="79" t="s">
        <v>384</v>
      </c>
      <c r="H203" s="275">
        <v>181.2</v>
      </c>
      <c r="I203" s="275">
        <v>181.2</v>
      </c>
      <c r="J203" s="267">
        <v>181.2</v>
      </c>
      <c r="K203" s="53"/>
      <c r="Q203" s="277"/>
    </row>
    <row r="204" spans="1:17" ht="12.75" customHeight="1" x14ac:dyDescent="0.2">
      <c r="A204" s="131" t="s">
        <v>385</v>
      </c>
      <c r="B204" s="62" t="s">
        <v>208</v>
      </c>
      <c r="C204" s="62" t="s">
        <v>386</v>
      </c>
      <c r="D204" s="62"/>
      <c r="E204" s="62"/>
      <c r="F204" s="62"/>
      <c r="G204" s="62"/>
      <c r="H204" s="273">
        <f t="shared" ref="H204:J206" si="29">H205</f>
        <v>145</v>
      </c>
      <c r="I204" s="273">
        <f t="shared" si="29"/>
        <v>50</v>
      </c>
      <c r="J204" s="265">
        <f t="shared" si="29"/>
        <v>50</v>
      </c>
      <c r="K204" s="53"/>
      <c r="Q204" s="277"/>
    </row>
    <row r="205" spans="1:17" ht="18" customHeight="1" x14ac:dyDescent="0.2">
      <c r="A205" s="126" t="s">
        <v>387</v>
      </c>
      <c r="B205" s="81" t="s">
        <v>208</v>
      </c>
      <c r="C205" s="81" t="s">
        <v>305</v>
      </c>
      <c r="D205" s="81"/>
      <c r="E205" s="81"/>
      <c r="F205" s="81"/>
      <c r="G205" s="81"/>
      <c r="H205" s="272">
        <f t="shared" si="29"/>
        <v>145</v>
      </c>
      <c r="I205" s="272">
        <f t="shared" si="29"/>
        <v>50</v>
      </c>
      <c r="J205" s="266">
        <f t="shared" si="29"/>
        <v>50</v>
      </c>
      <c r="K205" s="53"/>
      <c r="Q205" s="277"/>
    </row>
    <row r="206" spans="1:17" ht="33" customHeight="1" x14ac:dyDescent="0.2">
      <c r="A206" s="126" t="s">
        <v>388</v>
      </c>
      <c r="B206" s="81" t="s">
        <v>208</v>
      </c>
      <c r="C206" s="81" t="s">
        <v>305</v>
      </c>
      <c r="D206" s="81" t="s">
        <v>389</v>
      </c>
      <c r="E206" s="81" t="s">
        <v>164</v>
      </c>
      <c r="F206" s="81" t="s">
        <v>390</v>
      </c>
      <c r="G206" s="105"/>
      <c r="H206" s="272">
        <f t="shared" si="29"/>
        <v>145</v>
      </c>
      <c r="I206" s="272">
        <f t="shared" si="29"/>
        <v>50</v>
      </c>
      <c r="J206" s="266">
        <f t="shared" si="29"/>
        <v>50</v>
      </c>
      <c r="K206" s="53"/>
      <c r="Q206" s="277"/>
    </row>
    <row r="207" spans="1:17" ht="30" customHeight="1" x14ac:dyDescent="0.2">
      <c r="A207" s="85" t="s">
        <v>391</v>
      </c>
      <c r="B207" s="81" t="s">
        <v>208</v>
      </c>
      <c r="C207" s="81" t="s">
        <v>305</v>
      </c>
      <c r="D207" s="81" t="s">
        <v>389</v>
      </c>
      <c r="E207" s="81" t="s">
        <v>164</v>
      </c>
      <c r="F207" s="81" t="s">
        <v>390</v>
      </c>
      <c r="G207" s="105">
        <v>240</v>
      </c>
      <c r="H207" s="272">
        <v>145</v>
      </c>
      <c r="I207" s="272">
        <v>50</v>
      </c>
      <c r="J207" s="266">
        <v>50</v>
      </c>
      <c r="K207" s="53"/>
      <c r="O207" s="54">
        <v>25</v>
      </c>
      <c r="Q207" s="277"/>
    </row>
    <row r="208" spans="1:17" ht="22.5" hidden="1" customHeight="1" x14ac:dyDescent="0.2">
      <c r="A208" s="85" t="s">
        <v>392</v>
      </c>
      <c r="B208" s="81"/>
      <c r="C208" s="81"/>
      <c r="D208" s="81"/>
      <c r="E208" s="81"/>
      <c r="F208" s="81"/>
      <c r="G208" s="105"/>
      <c r="H208" s="272">
        <v>0</v>
      </c>
      <c r="I208" s="272">
        <v>528.29999999999995</v>
      </c>
      <c r="J208" s="266">
        <v>1083.9000000000001</v>
      </c>
      <c r="K208" s="53"/>
      <c r="Q208" s="277"/>
    </row>
    <row r="209" spans="1:17" ht="12.75" customHeight="1" x14ac:dyDescent="0.2">
      <c r="A209" s="142" t="s">
        <v>393</v>
      </c>
      <c r="B209" s="81"/>
      <c r="C209" s="81"/>
      <c r="D209" s="81"/>
      <c r="E209" s="81"/>
      <c r="F209" s="81"/>
      <c r="G209" s="81"/>
      <c r="H209" s="273">
        <f>H13+H100+H107+H122+H130+H172+H177+H200+H204</f>
        <v>33235.5</v>
      </c>
      <c r="I209" s="273">
        <f>I13+I100+I107+I122+I130+I172+I177+I200+I204</f>
        <v>20986.600000000002</v>
      </c>
      <c r="J209" s="265">
        <f>J13+J100+J107+J122+J130+J172+J177+J200+J204</f>
        <v>21060.800000000003</v>
      </c>
      <c r="K209" s="53" t="s">
        <v>394</v>
      </c>
      <c r="Q209" s="277"/>
    </row>
    <row r="210" spans="1:17" ht="12.75" hidden="1" customHeight="1" x14ac:dyDescent="0.2">
      <c r="A210" s="143"/>
      <c r="B210" s="144"/>
      <c r="C210" s="144"/>
      <c r="D210" s="144"/>
      <c r="E210" s="144"/>
      <c r="F210" s="81" t="s">
        <v>157</v>
      </c>
      <c r="G210" s="81"/>
      <c r="H210" s="145">
        <f>H211+H212+H213+H214+H215</f>
        <v>10984.600000000002</v>
      </c>
      <c r="I210" s="145">
        <f>I211+I212+I213+I214+I215</f>
        <v>8099.7000000000007</v>
      </c>
      <c r="J210" s="146">
        <f>J211+J212+J213+J214+J215</f>
        <v>8162.7000000000007</v>
      </c>
      <c r="K210" s="53"/>
    </row>
    <row r="211" spans="1:17" ht="12.75" hidden="1" customHeight="1" x14ac:dyDescent="0.2">
      <c r="A211" s="143"/>
      <c r="B211" s="144"/>
      <c r="C211" s="144"/>
      <c r="D211" s="144"/>
      <c r="E211" s="144"/>
      <c r="F211" s="81" t="s">
        <v>157</v>
      </c>
      <c r="G211" s="81" t="s">
        <v>160</v>
      </c>
      <c r="H211" s="145">
        <f>H14</f>
        <v>8437.0000000000018</v>
      </c>
      <c r="I211" s="145">
        <f>I14</f>
        <v>5234.7000000000007</v>
      </c>
      <c r="J211" s="146">
        <f>J14</f>
        <v>5297.7000000000007</v>
      </c>
      <c r="K211" s="53"/>
    </row>
    <row r="212" spans="1:17" ht="12.75" hidden="1" customHeight="1" x14ac:dyDescent="0.2">
      <c r="A212" s="143"/>
      <c r="B212" s="144"/>
      <c r="C212" s="144"/>
      <c r="D212" s="144"/>
      <c r="E212" s="144"/>
      <c r="F212" s="81" t="s">
        <v>157</v>
      </c>
      <c r="G212" s="81" t="s">
        <v>192</v>
      </c>
      <c r="H212" s="145">
        <f>H35</f>
        <v>79.099999999999994</v>
      </c>
      <c r="I212" s="145">
        <f>I35</f>
        <v>0</v>
      </c>
      <c r="J212" s="146">
        <f>J35</f>
        <v>0</v>
      </c>
      <c r="K212" s="53"/>
    </row>
    <row r="213" spans="1:17" ht="12.75" hidden="1" customHeight="1" x14ac:dyDescent="0.2">
      <c r="A213" s="143"/>
      <c r="B213" s="144"/>
      <c r="C213" s="144"/>
      <c r="D213" s="144"/>
      <c r="E213" s="144"/>
      <c r="F213" s="81" t="s">
        <v>157</v>
      </c>
      <c r="G213" s="81" t="s">
        <v>197</v>
      </c>
      <c r="H213" s="145">
        <f>H39</f>
        <v>0</v>
      </c>
      <c r="I213" s="145">
        <f>I39</f>
        <v>0</v>
      </c>
      <c r="J213" s="146">
        <f>J39</f>
        <v>0</v>
      </c>
      <c r="K213" s="53"/>
    </row>
    <row r="214" spans="1:17" ht="12.75" hidden="1" customHeight="1" x14ac:dyDescent="0.2">
      <c r="A214" s="143"/>
      <c r="B214" s="144"/>
      <c r="C214" s="144"/>
      <c r="D214" s="144"/>
      <c r="E214" s="144"/>
      <c r="F214" s="81" t="s">
        <v>157</v>
      </c>
      <c r="G214" s="81" t="s">
        <v>208</v>
      </c>
      <c r="H214" s="145">
        <f>H44</f>
        <v>300</v>
      </c>
      <c r="I214" s="145">
        <f>I44</f>
        <v>300</v>
      </c>
      <c r="J214" s="146">
        <f>J44</f>
        <v>300</v>
      </c>
      <c r="K214" s="53"/>
    </row>
    <row r="215" spans="1:17" ht="12.75" hidden="1" customHeight="1" x14ac:dyDescent="0.2">
      <c r="A215" s="143"/>
      <c r="B215" s="144"/>
      <c r="C215" s="144"/>
      <c r="D215" s="144"/>
      <c r="E215" s="144"/>
      <c r="F215" s="81" t="s">
        <v>157</v>
      </c>
      <c r="G215" s="81" t="s">
        <v>214</v>
      </c>
      <c r="H215" s="145">
        <f>H48</f>
        <v>2168.5</v>
      </c>
      <c r="I215" s="145">
        <f>I48</f>
        <v>2565</v>
      </c>
      <c r="J215" s="146">
        <f>J48</f>
        <v>2565</v>
      </c>
      <c r="K215" s="53"/>
    </row>
    <row r="216" spans="1:17" ht="12.75" hidden="1" x14ac:dyDescent="0.2">
      <c r="A216" s="53"/>
      <c r="B216" s="147"/>
      <c r="C216" s="147"/>
      <c r="D216" s="147"/>
      <c r="E216" s="147"/>
      <c r="F216" s="148" t="s">
        <v>232</v>
      </c>
      <c r="G216" s="148" t="s">
        <v>239</v>
      </c>
      <c r="H216" s="149">
        <f>H101</f>
        <v>360</v>
      </c>
      <c r="I216" s="150">
        <f>I101</f>
        <v>381.5</v>
      </c>
      <c r="J216" s="150">
        <f>J101</f>
        <v>415.9</v>
      </c>
      <c r="K216" s="53"/>
    </row>
    <row r="217" spans="1:17" ht="12.75" hidden="1" x14ac:dyDescent="0.2">
      <c r="A217" s="53"/>
      <c r="B217" s="147"/>
      <c r="C217" s="147"/>
      <c r="D217" s="147"/>
      <c r="E217" s="147"/>
      <c r="F217" s="148" t="s">
        <v>239</v>
      </c>
      <c r="G217" s="148"/>
      <c r="H217" s="149">
        <f>H218</f>
        <v>1691.5</v>
      </c>
      <c r="I217" s="150">
        <f>I218</f>
        <v>1500</v>
      </c>
      <c r="J217" s="150">
        <f>J218</f>
        <v>1500</v>
      </c>
      <c r="K217" s="53"/>
    </row>
    <row r="218" spans="1:17" ht="12.75" hidden="1" x14ac:dyDescent="0.2">
      <c r="A218" s="53"/>
      <c r="B218" s="147"/>
      <c r="C218" s="147"/>
      <c r="D218" s="147"/>
      <c r="E218" s="147"/>
      <c r="F218" s="148" t="s">
        <v>239</v>
      </c>
      <c r="G218" s="148" t="s">
        <v>286</v>
      </c>
      <c r="H218" s="149">
        <f>H109</f>
        <v>1691.5</v>
      </c>
      <c r="I218" s="150">
        <f>I109</f>
        <v>1500</v>
      </c>
      <c r="J218" s="150">
        <f>J109</f>
        <v>1500</v>
      </c>
      <c r="K218" s="53"/>
    </row>
    <row r="219" spans="1:17" ht="12.75" hidden="1" x14ac:dyDescent="0.2">
      <c r="A219" s="53"/>
      <c r="B219" s="147"/>
      <c r="C219" s="147"/>
      <c r="D219" s="147"/>
      <c r="E219" s="147"/>
      <c r="F219" s="148" t="s">
        <v>160</v>
      </c>
      <c r="G219" s="148"/>
      <c r="H219" s="149">
        <f>H220+H221</f>
        <v>1</v>
      </c>
      <c r="I219" s="150">
        <f>I220+I221</f>
        <v>1</v>
      </c>
      <c r="J219" s="150">
        <f>J220+J221</f>
        <v>1</v>
      </c>
      <c r="K219" s="53"/>
    </row>
    <row r="220" spans="1:17" ht="12.75" hidden="1" x14ac:dyDescent="0.2">
      <c r="A220" s="53"/>
      <c r="B220" s="147"/>
      <c r="C220" s="147"/>
      <c r="D220" s="147"/>
      <c r="E220" s="147"/>
      <c r="F220" s="148" t="s">
        <v>160</v>
      </c>
      <c r="G220" s="148" t="s">
        <v>286</v>
      </c>
      <c r="H220" s="149">
        <f>H123</f>
        <v>0</v>
      </c>
      <c r="I220" s="150">
        <f>I123</f>
        <v>0</v>
      </c>
      <c r="J220" s="150">
        <f>J123</f>
        <v>0</v>
      </c>
      <c r="K220" s="53"/>
    </row>
    <row r="221" spans="1:17" ht="12.75" hidden="1" x14ac:dyDescent="0.2">
      <c r="A221" s="53"/>
      <c r="B221" s="147"/>
      <c r="C221" s="147"/>
      <c r="D221" s="147"/>
      <c r="E221" s="147"/>
      <c r="F221" s="148" t="s">
        <v>160</v>
      </c>
      <c r="G221" s="148" t="s">
        <v>300</v>
      </c>
      <c r="H221" s="149">
        <f>H126</f>
        <v>1</v>
      </c>
      <c r="I221" s="150">
        <f>I126</f>
        <v>1</v>
      </c>
      <c r="J221" s="150">
        <f>J126</f>
        <v>1</v>
      </c>
      <c r="K221" s="53"/>
    </row>
    <row r="222" spans="1:17" ht="12.75" hidden="1" x14ac:dyDescent="0.2">
      <c r="A222" s="53"/>
      <c r="B222" s="147"/>
      <c r="C222" s="147"/>
      <c r="D222" s="147"/>
      <c r="E222" s="147"/>
      <c r="F222" s="148" t="s">
        <v>305</v>
      </c>
      <c r="G222" s="148"/>
      <c r="H222" s="149">
        <f>H223+H224</f>
        <v>13060.8</v>
      </c>
      <c r="I222" s="150">
        <f>I223+I224</f>
        <v>5258.2</v>
      </c>
      <c r="J222" s="150">
        <f>J223+J224</f>
        <v>5053.1000000000004</v>
      </c>
      <c r="K222" s="53"/>
    </row>
    <row r="223" spans="1:17" ht="12.75" hidden="1" x14ac:dyDescent="0.2">
      <c r="A223" s="53"/>
      <c r="B223" s="147"/>
      <c r="C223" s="147"/>
      <c r="D223" s="147"/>
      <c r="E223" s="147"/>
      <c r="F223" s="148" t="s">
        <v>305</v>
      </c>
      <c r="G223" s="148" t="s">
        <v>157</v>
      </c>
      <c r="H223" s="149">
        <f>H131</f>
        <v>469.8</v>
      </c>
      <c r="I223" s="150">
        <f>I131</f>
        <v>0</v>
      </c>
      <c r="J223" s="150">
        <f>J131</f>
        <v>0</v>
      </c>
      <c r="K223" s="53"/>
    </row>
    <row r="224" spans="1:17" ht="12.75" hidden="1" x14ac:dyDescent="0.2">
      <c r="A224" s="53"/>
      <c r="B224" s="147"/>
      <c r="C224" s="147"/>
      <c r="D224" s="147"/>
      <c r="E224" s="147"/>
      <c r="F224" s="148" t="s">
        <v>305</v>
      </c>
      <c r="G224" s="148" t="s">
        <v>239</v>
      </c>
      <c r="H224" s="149">
        <f>H135</f>
        <v>12591</v>
      </c>
      <c r="I224" s="150">
        <f>I135</f>
        <v>5258.2</v>
      </c>
      <c r="J224" s="150">
        <f>J135</f>
        <v>5053.1000000000004</v>
      </c>
      <c r="K224" s="53"/>
    </row>
    <row r="225" spans="1:11" ht="12.75" hidden="1" x14ac:dyDescent="0.2">
      <c r="A225" s="53"/>
      <c r="B225" s="147"/>
      <c r="C225" s="147"/>
      <c r="D225" s="147"/>
      <c r="E225" s="147"/>
      <c r="F225" s="148" t="s">
        <v>197</v>
      </c>
      <c r="G225" s="148"/>
      <c r="H225" s="149">
        <f>H172</f>
        <v>28.8</v>
      </c>
      <c r="I225" s="150">
        <f>I172</f>
        <v>30</v>
      </c>
      <c r="J225" s="150">
        <f>J172</f>
        <v>30</v>
      </c>
      <c r="K225" s="53"/>
    </row>
    <row r="226" spans="1:11" ht="12.75" hidden="1" x14ac:dyDescent="0.2">
      <c r="A226" s="53"/>
      <c r="B226" s="147"/>
      <c r="C226" s="147"/>
      <c r="D226" s="147"/>
      <c r="E226" s="147"/>
      <c r="F226" s="148" t="s">
        <v>355</v>
      </c>
      <c r="G226" s="148"/>
      <c r="H226" s="149">
        <f>H227</f>
        <v>5967.4</v>
      </c>
      <c r="I226" s="150">
        <f>I227</f>
        <v>5485</v>
      </c>
      <c r="J226" s="150">
        <f>J227</f>
        <v>5666.9000000000005</v>
      </c>
      <c r="K226" s="53"/>
    </row>
    <row r="227" spans="1:11" ht="12.75" hidden="1" x14ac:dyDescent="0.2">
      <c r="A227" s="53"/>
      <c r="B227" s="147"/>
      <c r="C227" s="147"/>
      <c r="D227" s="147"/>
      <c r="E227" s="147"/>
      <c r="F227" s="148" t="s">
        <v>355</v>
      </c>
      <c r="G227" s="148" t="s">
        <v>157</v>
      </c>
      <c r="H227" s="149">
        <f>H178</f>
        <v>5967.4</v>
      </c>
      <c r="I227" s="150">
        <f>I178</f>
        <v>5485</v>
      </c>
      <c r="J227" s="150">
        <f>J178</f>
        <v>5666.9000000000005</v>
      </c>
      <c r="K227" s="53"/>
    </row>
    <row r="228" spans="1:11" ht="12.75" hidden="1" x14ac:dyDescent="0.2">
      <c r="A228" s="53"/>
      <c r="B228" s="147"/>
      <c r="C228" s="147"/>
      <c r="D228" s="147"/>
      <c r="E228" s="147"/>
      <c r="F228" s="148" t="s">
        <v>286</v>
      </c>
      <c r="G228" s="148"/>
      <c r="H228" s="149">
        <f>H229</f>
        <v>181.2</v>
      </c>
      <c r="I228" s="150">
        <f>I229</f>
        <v>181.2</v>
      </c>
      <c r="J228" s="150">
        <f>J229</f>
        <v>181.2</v>
      </c>
      <c r="K228" s="53"/>
    </row>
    <row r="229" spans="1:11" ht="12.75" hidden="1" x14ac:dyDescent="0.2">
      <c r="A229" s="53"/>
      <c r="B229" s="147"/>
      <c r="C229" s="147"/>
      <c r="D229" s="147"/>
      <c r="E229" s="147"/>
      <c r="F229" s="148" t="s">
        <v>286</v>
      </c>
      <c r="G229" s="148" t="s">
        <v>157</v>
      </c>
      <c r="H229" s="149">
        <f>H201</f>
        <v>181.2</v>
      </c>
      <c r="I229" s="150">
        <f>I201</f>
        <v>181.2</v>
      </c>
      <c r="J229" s="150">
        <f>J201</f>
        <v>181.2</v>
      </c>
      <c r="K229" s="53"/>
    </row>
    <row r="230" spans="1:11" ht="12.75" hidden="1" x14ac:dyDescent="0.2">
      <c r="A230" s="53"/>
      <c r="B230" s="147"/>
      <c r="C230" s="147"/>
      <c r="D230" s="147"/>
      <c r="E230" s="147"/>
      <c r="F230" s="148" t="s">
        <v>208</v>
      </c>
      <c r="G230" s="148"/>
      <c r="H230" s="149">
        <f t="shared" ref="H230:J231" si="30">H204</f>
        <v>145</v>
      </c>
      <c r="I230" s="150">
        <f t="shared" si="30"/>
        <v>50</v>
      </c>
      <c r="J230" s="150">
        <f t="shared" si="30"/>
        <v>50</v>
      </c>
      <c r="K230" s="53"/>
    </row>
    <row r="231" spans="1:11" ht="12.75" hidden="1" x14ac:dyDescent="0.2">
      <c r="A231" s="53"/>
      <c r="B231" s="147"/>
      <c r="C231" s="147"/>
      <c r="D231" s="147"/>
      <c r="E231" s="147"/>
      <c r="F231" s="148" t="s">
        <v>208</v>
      </c>
      <c r="G231" s="148" t="s">
        <v>305</v>
      </c>
      <c r="H231" s="149">
        <f t="shared" si="30"/>
        <v>145</v>
      </c>
      <c r="I231" s="150">
        <f t="shared" si="30"/>
        <v>50</v>
      </c>
      <c r="J231" s="150">
        <f t="shared" si="30"/>
        <v>50</v>
      </c>
      <c r="K231" s="53"/>
    </row>
    <row r="232" spans="1:11" ht="12.75" hidden="1" x14ac:dyDescent="0.2">
      <c r="A232" s="53"/>
      <c r="B232" s="147"/>
      <c r="C232" s="147"/>
      <c r="D232" s="147"/>
      <c r="E232" s="147"/>
      <c r="F232" s="147"/>
      <c r="G232" s="147"/>
      <c r="H232" s="149">
        <f>H210+H216+H217+H219+H222+H225+H226+H228+H230</f>
        <v>32420.3</v>
      </c>
      <c r="I232" s="150">
        <f>I210+I216+I217+I219+I222+I225+I226+I228+I230</f>
        <v>20986.600000000002</v>
      </c>
      <c r="J232" s="150">
        <f>J210+J216+J217+J219+J222+J225+J226+J228+J230</f>
        <v>21060.800000000003</v>
      </c>
      <c r="K232" s="53"/>
    </row>
  </sheetData>
  <mergeCells count="13">
    <mergeCell ref="A9:J9"/>
    <mergeCell ref="G10:J10"/>
    <mergeCell ref="B11:G11"/>
    <mergeCell ref="H11:H12"/>
    <mergeCell ref="I11:I12"/>
    <mergeCell ref="J11:J12"/>
    <mergeCell ref="D12:F12"/>
    <mergeCell ref="A8:J8"/>
    <mergeCell ref="B1:J1"/>
    <mergeCell ref="B2:J2"/>
    <mergeCell ref="B4:J4"/>
    <mergeCell ref="B5:J5"/>
    <mergeCell ref="A6:J7"/>
  </mergeCells>
  <pageMargins left="0.7" right="0.7" top="0.75" bottom="0.75" header="0.3" footer="0.3"/>
  <pageSetup paperSize="9" scale="59" fitToHeight="0" orientation="portrait" r:id="rId1"/>
  <headerFooter alignWithMargins="0"/>
  <colBreaks count="1" manualBreakCount="1">
    <brk id="17" max="208"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S230"/>
  <sheetViews>
    <sheetView view="pageBreakPreview" topLeftCell="A170" zoomScaleNormal="120" zoomScaleSheetLayoutView="100" workbookViewId="0">
      <selection activeCell="V151" sqref="V151"/>
    </sheetView>
  </sheetViews>
  <sheetFormatPr defaultRowHeight="11.25" x14ac:dyDescent="0.2"/>
  <cols>
    <col min="1" max="1" width="9.140625" style="54"/>
    <col min="2" max="2" width="73.5703125" style="54" customWidth="1"/>
    <col min="3" max="3" width="12" style="54" customWidth="1"/>
    <col min="4" max="4" width="5.140625" style="258" customWidth="1"/>
    <col min="5" max="5" width="4.7109375" style="258" customWidth="1"/>
    <col min="6" max="6" width="4.85546875" style="258" customWidth="1"/>
    <col min="7" max="7" width="4.28515625" style="258" customWidth="1"/>
    <col min="8" max="9" width="6.5703125" style="258" customWidth="1"/>
    <col min="10" max="10" width="12.85546875" style="259" customWidth="1"/>
    <col min="11" max="11" width="10.85546875" style="64" customWidth="1"/>
    <col min="12" max="12" width="12.42578125" style="54" customWidth="1"/>
    <col min="13" max="13" width="9.140625" style="54" hidden="1" customWidth="1"/>
    <col min="14" max="14" width="14.28515625" style="54" hidden="1" customWidth="1"/>
    <col min="15" max="16" width="9.140625" style="54" hidden="1" customWidth="1"/>
    <col min="17" max="19" width="0" style="54" hidden="1" customWidth="1"/>
    <col min="20" max="258" width="9.140625" style="54"/>
    <col min="259" max="259" width="73.7109375" style="54" customWidth="1"/>
    <col min="260" max="260" width="5.140625" style="54" customWidth="1"/>
    <col min="261" max="261" width="4.7109375" style="54" customWidth="1"/>
    <col min="262" max="262" width="4.85546875" style="54" customWidth="1"/>
    <col min="263" max="263" width="4.28515625" style="54" customWidth="1"/>
    <col min="264" max="265" width="6.5703125" style="54" customWidth="1"/>
    <col min="266" max="266" width="12.85546875" style="54" customWidth="1"/>
    <col min="267" max="267" width="10.85546875" style="54" customWidth="1"/>
    <col min="268" max="268" width="10.7109375" style="54" customWidth="1"/>
    <col min="269" max="269" width="9.140625" style="54" customWidth="1"/>
    <col min="270" max="270" width="14.28515625" style="54" customWidth="1"/>
    <col min="271" max="272" width="9.140625" style="54" customWidth="1"/>
    <col min="273" max="514" width="9.140625" style="54"/>
    <col min="515" max="515" width="73.7109375" style="54" customWidth="1"/>
    <col min="516" max="516" width="5.140625" style="54" customWidth="1"/>
    <col min="517" max="517" width="4.7109375" style="54" customWidth="1"/>
    <col min="518" max="518" width="4.85546875" style="54" customWidth="1"/>
    <col min="519" max="519" width="4.28515625" style="54" customWidth="1"/>
    <col min="520" max="521" width="6.5703125" style="54" customWidth="1"/>
    <col min="522" max="522" width="12.85546875" style="54" customWidth="1"/>
    <col min="523" max="523" width="10.85546875" style="54" customWidth="1"/>
    <col min="524" max="524" width="10.7109375" style="54" customWidth="1"/>
    <col min="525" max="525" width="9.140625" style="54" customWidth="1"/>
    <col min="526" max="526" width="14.28515625" style="54" customWidth="1"/>
    <col min="527" max="528" width="9.140625" style="54" customWidth="1"/>
    <col min="529" max="770" width="9.140625" style="54"/>
    <col min="771" max="771" width="73.7109375" style="54" customWidth="1"/>
    <col min="772" max="772" width="5.140625" style="54" customWidth="1"/>
    <col min="773" max="773" width="4.7109375" style="54" customWidth="1"/>
    <col min="774" max="774" width="4.85546875" style="54" customWidth="1"/>
    <col min="775" max="775" width="4.28515625" style="54" customWidth="1"/>
    <col min="776" max="777" width="6.5703125" style="54" customWidth="1"/>
    <col min="778" max="778" width="12.85546875" style="54" customWidth="1"/>
    <col min="779" max="779" width="10.85546875" style="54" customWidth="1"/>
    <col min="780" max="780" width="10.7109375" style="54" customWidth="1"/>
    <col min="781" max="781" width="9.140625" style="54" customWidth="1"/>
    <col min="782" max="782" width="14.28515625" style="54" customWidth="1"/>
    <col min="783" max="784" width="9.140625" style="54" customWidth="1"/>
    <col min="785" max="1026" width="9.140625" style="54"/>
    <col min="1027" max="1027" width="73.7109375" style="54" customWidth="1"/>
    <col min="1028" max="1028" width="5.140625" style="54" customWidth="1"/>
    <col min="1029" max="1029" width="4.7109375" style="54" customWidth="1"/>
    <col min="1030" max="1030" width="4.85546875" style="54" customWidth="1"/>
    <col min="1031" max="1031" width="4.28515625" style="54" customWidth="1"/>
    <col min="1032" max="1033" width="6.5703125" style="54" customWidth="1"/>
    <col min="1034" max="1034" width="12.85546875" style="54" customWidth="1"/>
    <col min="1035" max="1035" width="10.85546875" style="54" customWidth="1"/>
    <col min="1036" max="1036" width="10.7109375" style="54" customWidth="1"/>
    <col min="1037" max="1037" width="9.140625" style="54" customWidth="1"/>
    <col min="1038" max="1038" width="14.28515625" style="54" customWidth="1"/>
    <col min="1039" max="1040" width="9.140625" style="54" customWidth="1"/>
    <col min="1041" max="1282" width="9.140625" style="54"/>
    <col min="1283" max="1283" width="73.7109375" style="54" customWidth="1"/>
    <col min="1284" max="1284" width="5.140625" style="54" customWidth="1"/>
    <col min="1285" max="1285" width="4.7109375" style="54" customWidth="1"/>
    <col min="1286" max="1286" width="4.85546875" style="54" customWidth="1"/>
    <col min="1287" max="1287" width="4.28515625" style="54" customWidth="1"/>
    <col min="1288" max="1289" width="6.5703125" style="54" customWidth="1"/>
    <col min="1290" max="1290" width="12.85546875" style="54" customWidth="1"/>
    <col min="1291" max="1291" width="10.85546875" style="54" customWidth="1"/>
    <col min="1292" max="1292" width="10.7109375" style="54" customWidth="1"/>
    <col min="1293" max="1293" width="9.140625" style="54" customWidth="1"/>
    <col min="1294" max="1294" width="14.28515625" style="54" customWidth="1"/>
    <col min="1295" max="1296" width="9.140625" style="54" customWidth="1"/>
    <col min="1297" max="1538" width="9.140625" style="54"/>
    <col min="1539" max="1539" width="73.7109375" style="54" customWidth="1"/>
    <col min="1540" max="1540" width="5.140625" style="54" customWidth="1"/>
    <col min="1541" max="1541" width="4.7109375" style="54" customWidth="1"/>
    <col min="1542" max="1542" width="4.85546875" style="54" customWidth="1"/>
    <col min="1543" max="1543" width="4.28515625" style="54" customWidth="1"/>
    <col min="1544" max="1545" width="6.5703125" style="54" customWidth="1"/>
    <col min="1546" max="1546" width="12.85546875" style="54" customWidth="1"/>
    <col min="1547" max="1547" width="10.85546875" style="54" customWidth="1"/>
    <col min="1548" max="1548" width="10.7109375" style="54" customWidth="1"/>
    <col min="1549" max="1549" width="9.140625" style="54" customWidth="1"/>
    <col min="1550" max="1550" width="14.28515625" style="54" customWidth="1"/>
    <col min="1551" max="1552" width="9.140625" style="54" customWidth="1"/>
    <col min="1553" max="1794" width="9.140625" style="54"/>
    <col min="1795" max="1795" width="73.7109375" style="54" customWidth="1"/>
    <col min="1796" max="1796" width="5.140625" style="54" customWidth="1"/>
    <col min="1797" max="1797" width="4.7109375" style="54" customWidth="1"/>
    <col min="1798" max="1798" width="4.85546875" style="54" customWidth="1"/>
    <col min="1799" max="1799" width="4.28515625" style="54" customWidth="1"/>
    <col min="1800" max="1801" width="6.5703125" style="54" customWidth="1"/>
    <col min="1802" max="1802" width="12.85546875" style="54" customWidth="1"/>
    <col min="1803" max="1803" width="10.85546875" style="54" customWidth="1"/>
    <col min="1804" max="1804" width="10.7109375" style="54" customWidth="1"/>
    <col min="1805" max="1805" width="9.140625" style="54" customWidth="1"/>
    <col min="1806" max="1806" width="14.28515625" style="54" customWidth="1"/>
    <col min="1807" max="1808" width="9.140625" style="54" customWidth="1"/>
    <col min="1809" max="2050" width="9.140625" style="54"/>
    <col min="2051" max="2051" width="73.7109375" style="54" customWidth="1"/>
    <col min="2052" max="2052" width="5.140625" style="54" customWidth="1"/>
    <col min="2053" max="2053" width="4.7109375" style="54" customWidth="1"/>
    <col min="2054" max="2054" width="4.85546875" style="54" customWidth="1"/>
    <col min="2055" max="2055" width="4.28515625" style="54" customWidth="1"/>
    <col min="2056" max="2057" width="6.5703125" style="54" customWidth="1"/>
    <col min="2058" max="2058" width="12.85546875" style="54" customWidth="1"/>
    <col min="2059" max="2059" width="10.85546875" style="54" customWidth="1"/>
    <col min="2060" max="2060" width="10.7109375" style="54" customWidth="1"/>
    <col min="2061" max="2061" width="9.140625" style="54" customWidth="1"/>
    <col min="2062" max="2062" width="14.28515625" style="54" customWidth="1"/>
    <col min="2063" max="2064" width="9.140625" style="54" customWidth="1"/>
    <col min="2065" max="2306" width="9.140625" style="54"/>
    <col min="2307" max="2307" width="73.7109375" style="54" customWidth="1"/>
    <col min="2308" max="2308" width="5.140625" style="54" customWidth="1"/>
    <col min="2309" max="2309" width="4.7109375" style="54" customWidth="1"/>
    <col min="2310" max="2310" width="4.85546875" style="54" customWidth="1"/>
    <col min="2311" max="2311" width="4.28515625" style="54" customWidth="1"/>
    <col min="2312" max="2313" width="6.5703125" style="54" customWidth="1"/>
    <col min="2314" max="2314" width="12.85546875" style="54" customWidth="1"/>
    <col min="2315" max="2315" width="10.85546875" style="54" customWidth="1"/>
    <col min="2316" max="2316" width="10.7109375" style="54" customWidth="1"/>
    <col min="2317" max="2317" width="9.140625" style="54" customWidth="1"/>
    <col min="2318" max="2318" width="14.28515625" style="54" customWidth="1"/>
    <col min="2319" max="2320" width="9.140625" style="54" customWidth="1"/>
    <col min="2321" max="2562" width="9.140625" style="54"/>
    <col min="2563" max="2563" width="73.7109375" style="54" customWidth="1"/>
    <col min="2564" max="2564" width="5.140625" style="54" customWidth="1"/>
    <col min="2565" max="2565" width="4.7109375" style="54" customWidth="1"/>
    <col min="2566" max="2566" width="4.85546875" style="54" customWidth="1"/>
    <col min="2567" max="2567" width="4.28515625" style="54" customWidth="1"/>
    <col min="2568" max="2569" width="6.5703125" style="54" customWidth="1"/>
    <col min="2570" max="2570" width="12.85546875" style="54" customWidth="1"/>
    <col min="2571" max="2571" width="10.85546875" style="54" customWidth="1"/>
    <col min="2572" max="2572" width="10.7109375" style="54" customWidth="1"/>
    <col min="2573" max="2573" width="9.140625" style="54" customWidth="1"/>
    <col min="2574" max="2574" width="14.28515625" style="54" customWidth="1"/>
    <col min="2575" max="2576" width="9.140625" style="54" customWidth="1"/>
    <col min="2577" max="2818" width="9.140625" style="54"/>
    <col min="2819" max="2819" width="73.7109375" style="54" customWidth="1"/>
    <col min="2820" max="2820" width="5.140625" style="54" customWidth="1"/>
    <col min="2821" max="2821" width="4.7109375" style="54" customWidth="1"/>
    <col min="2822" max="2822" width="4.85546875" style="54" customWidth="1"/>
    <col min="2823" max="2823" width="4.28515625" style="54" customWidth="1"/>
    <col min="2824" max="2825" width="6.5703125" style="54" customWidth="1"/>
    <col min="2826" max="2826" width="12.85546875" style="54" customWidth="1"/>
    <col min="2827" max="2827" width="10.85546875" style="54" customWidth="1"/>
    <col min="2828" max="2828" width="10.7109375" style="54" customWidth="1"/>
    <col min="2829" max="2829" width="9.140625" style="54" customWidth="1"/>
    <col min="2830" max="2830" width="14.28515625" style="54" customWidth="1"/>
    <col min="2831" max="2832" width="9.140625" style="54" customWidth="1"/>
    <col min="2833" max="3074" width="9.140625" style="54"/>
    <col min="3075" max="3075" width="73.7109375" style="54" customWidth="1"/>
    <col min="3076" max="3076" width="5.140625" style="54" customWidth="1"/>
    <col min="3077" max="3077" width="4.7109375" style="54" customWidth="1"/>
    <col min="3078" max="3078" width="4.85546875" style="54" customWidth="1"/>
    <col min="3079" max="3079" width="4.28515625" style="54" customWidth="1"/>
    <col min="3080" max="3081" width="6.5703125" style="54" customWidth="1"/>
    <col min="3082" max="3082" width="12.85546875" style="54" customWidth="1"/>
    <col min="3083" max="3083" width="10.85546875" style="54" customWidth="1"/>
    <col min="3084" max="3084" width="10.7109375" style="54" customWidth="1"/>
    <col min="3085" max="3085" width="9.140625" style="54" customWidth="1"/>
    <col min="3086" max="3086" width="14.28515625" style="54" customWidth="1"/>
    <col min="3087" max="3088" width="9.140625" style="54" customWidth="1"/>
    <col min="3089" max="3330" width="9.140625" style="54"/>
    <col min="3331" max="3331" width="73.7109375" style="54" customWidth="1"/>
    <col min="3332" max="3332" width="5.140625" style="54" customWidth="1"/>
    <col min="3333" max="3333" width="4.7109375" style="54" customWidth="1"/>
    <col min="3334" max="3334" width="4.85546875" style="54" customWidth="1"/>
    <col min="3335" max="3335" width="4.28515625" style="54" customWidth="1"/>
    <col min="3336" max="3337" width="6.5703125" style="54" customWidth="1"/>
    <col min="3338" max="3338" width="12.85546875" style="54" customWidth="1"/>
    <col min="3339" max="3339" width="10.85546875" style="54" customWidth="1"/>
    <col min="3340" max="3340" width="10.7109375" style="54" customWidth="1"/>
    <col min="3341" max="3341" width="9.140625" style="54" customWidth="1"/>
    <col min="3342" max="3342" width="14.28515625" style="54" customWidth="1"/>
    <col min="3343" max="3344" width="9.140625" style="54" customWidth="1"/>
    <col min="3345" max="3586" width="9.140625" style="54"/>
    <col min="3587" max="3587" width="73.7109375" style="54" customWidth="1"/>
    <col min="3588" max="3588" width="5.140625" style="54" customWidth="1"/>
    <col min="3589" max="3589" width="4.7109375" style="54" customWidth="1"/>
    <col min="3590" max="3590" width="4.85546875" style="54" customWidth="1"/>
    <col min="3591" max="3591" width="4.28515625" style="54" customWidth="1"/>
    <col min="3592" max="3593" width="6.5703125" style="54" customWidth="1"/>
    <col min="3594" max="3594" width="12.85546875" style="54" customWidth="1"/>
    <col min="3595" max="3595" width="10.85546875" style="54" customWidth="1"/>
    <col min="3596" max="3596" width="10.7109375" style="54" customWidth="1"/>
    <col min="3597" max="3597" width="9.140625" style="54" customWidth="1"/>
    <col min="3598" max="3598" width="14.28515625" style="54" customWidth="1"/>
    <col min="3599" max="3600" width="9.140625" style="54" customWidth="1"/>
    <col min="3601" max="3842" width="9.140625" style="54"/>
    <col min="3843" max="3843" width="73.7109375" style="54" customWidth="1"/>
    <col min="3844" max="3844" width="5.140625" style="54" customWidth="1"/>
    <col min="3845" max="3845" width="4.7109375" style="54" customWidth="1"/>
    <col min="3846" max="3846" width="4.85546875" style="54" customWidth="1"/>
    <col min="3847" max="3847" width="4.28515625" style="54" customWidth="1"/>
    <col min="3848" max="3849" width="6.5703125" style="54" customWidth="1"/>
    <col min="3850" max="3850" width="12.85546875" style="54" customWidth="1"/>
    <col min="3851" max="3851" width="10.85546875" style="54" customWidth="1"/>
    <col min="3852" max="3852" width="10.7109375" style="54" customWidth="1"/>
    <col min="3853" max="3853" width="9.140625" style="54" customWidth="1"/>
    <col min="3854" max="3854" width="14.28515625" style="54" customWidth="1"/>
    <col min="3855" max="3856" width="9.140625" style="54" customWidth="1"/>
    <col min="3857" max="4098" width="9.140625" style="54"/>
    <col min="4099" max="4099" width="73.7109375" style="54" customWidth="1"/>
    <col min="4100" max="4100" width="5.140625" style="54" customWidth="1"/>
    <col min="4101" max="4101" width="4.7109375" style="54" customWidth="1"/>
    <col min="4102" max="4102" width="4.85546875" style="54" customWidth="1"/>
    <col min="4103" max="4103" width="4.28515625" style="54" customWidth="1"/>
    <col min="4104" max="4105" width="6.5703125" style="54" customWidth="1"/>
    <col min="4106" max="4106" width="12.85546875" style="54" customWidth="1"/>
    <col min="4107" max="4107" width="10.85546875" style="54" customWidth="1"/>
    <col min="4108" max="4108" width="10.7109375" style="54" customWidth="1"/>
    <col min="4109" max="4109" width="9.140625" style="54" customWidth="1"/>
    <col min="4110" max="4110" width="14.28515625" style="54" customWidth="1"/>
    <col min="4111" max="4112" width="9.140625" style="54" customWidth="1"/>
    <col min="4113" max="4354" width="9.140625" style="54"/>
    <col min="4355" max="4355" width="73.7109375" style="54" customWidth="1"/>
    <col min="4356" max="4356" width="5.140625" style="54" customWidth="1"/>
    <col min="4357" max="4357" width="4.7109375" style="54" customWidth="1"/>
    <col min="4358" max="4358" width="4.85546875" style="54" customWidth="1"/>
    <col min="4359" max="4359" width="4.28515625" style="54" customWidth="1"/>
    <col min="4360" max="4361" width="6.5703125" style="54" customWidth="1"/>
    <col min="4362" max="4362" width="12.85546875" style="54" customWidth="1"/>
    <col min="4363" max="4363" width="10.85546875" style="54" customWidth="1"/>
    <col min="4364" max="4364" width="10.7109375" style="54" customWidth="1"/>
    <col min="4365" max="4365" width="9.140625" style="54" customWidth="1"/>
    <col min="4366" max="4366" width="14.28515625" style="54" customWidth="1"/>
    <col min="4367" max="4368" width="9.140625" style="54" customWidth="1"/>
    <col min="4369" max="4610" width="9.140625" style="54"/>
    <col min="4611" max="4611" width="73.7109375" style="54" customWidth="1"/>
    <col min="4612" max="4612" width="5.140625" style="54" customWidth="1"/>
    <col min="4613" max="4613" width="4.7109375" style="54" customWidth="1"/>
    <col min="4614" max="4614" width="4.85546875" style="54" customWidth="1"/>
    <col min="4615" max="4615" width="4.28515625" style="54" customWidth="1"/>
    <col min="4616" max="4617" width="6.5703125" style="54" customWidth="1"/>
    <col min="4618" max="4618" width="12.85546875" style="54" customWidth="1"/>
    <col min="4619" max="4619" width="10.85546875" style="54" customWidth="1"/>
    <col min="4620" max="4620" width="10.7109375" style="54" customWidth="1"/>
    <col min="4621" max="4621" width="9.140625" style="54" customWidth="1"/>
    <col min="4622" max="4622" width="14.28515625" style="54" customWidth="1"/>
    <col min="4623" max="4624" width="9.140625" style="54" customWidth="1"/>
    <col min="4625" max="4866" width="9.140625" style="54"/>
    <col min="4867" max="4867" width="73.7109375" style="54" customWidth="1"/>
    <col min="4868" max="4868" width="5.140625" style="54" customWidth="1"/>
    <col min="4869" max="4869" width="4.7109375" style="54" customWidth="1"/>
    <col min="4870" max="4870" width="4.85546875" style="54" customWidth="1"/>
    <col min="4871" max="4871" width="4.28515625" style="54" customWidth="1"/>
    <col min="4872" max="4873" width="6.5703125" style="54" customWidth="1"/>
    <col min="4874" max="4874" width="12.85546875" style="54" customWidth="1"/>
    <col min="4875" max="4875" width="10.85546875" style="54" customWidth="1"/>
    <col min="4876" max="4876" width="10.7109375" style="54" customWidth="1"/>
    <col min="4877" max="4877" width="9.140625" style="54" customWidth="1"/>
    <col min="4878" max="4878" width="14.28515625" style="54" customWidth="1"/>
    <col min="4879" max="4880" width="9.140625" style="54" customWidth="1"/>
    <col min="4881" max="5122" width="9.140625" style="54"/>
    <col min="5123" max="5123" width="73.7109375" style="54" customWidth="1"/>
    <col min="5124" max="5124" width="5.140625" style="54" customWidth="1"/>
    <col min="5125" max="5125" width="4.7109375" style="54" customWidth="1"/>
    <col min="5126" max="5126" width="4.85546875" style="54" customWidth="1"/>
    <col min="5127" max="5127" width="4.28515625" style="54" customWidth="1"/>
    <col min="5128" max="5129" width="6.5703125" style="54" customWidth="1"/>
    <col min="5130" max="5130" width="12.85546875" style="54" customWidth="1"/>
    <col min="5131" max="5131" width="10.85546875" style="54" customWidth="1"/>
    <col min="5132" max="5132" width="10.7109375" style="54" customWidth="1"/>
    <col min="5133" max="5133" width="9.140625" style="54" customWidth="1"/>
    <col min="5134" max="5134" width="14.28515625" style="54" customWidth="1"/>
    <col min="5135" max="5136" width="9.140625" style="54" customWidth="1"/>
    <col min="5137" max="5378" width="9.140625" style="54"/>
    <col min="5379" max="5379" width="73.7109375" style="54" customWidth="1"/>
    <col min="5380" max="5380" width="5.140625" style="54" customWidth="1"/>
    <col min="5381" max="5381" width="4.7109375" style="54" customWidth="1"/>
    <col min="5382" max="5382" width="4.85546875" style="54" customWidth="1"/>
    <col min="5383" max="5383" width="4.28515625" style="54" customWidth="1"/>
    <col min="5384" max="5385" width="6.5703125" style="54" customWidth="1"/>
    <col min="5386" max="5386" width="12.85546875" style="54" customWidth="1"/>
    <col min="5387" max="5387" width="10.85546875" style="54" customWidth="1"/>
    <col min="5388" max="5388" width="10.7109375" style="54" customWidth="1"/>
    <col min="5389" max="5389" width="9.140625" style="54" customWidth="1"/>
    <col min="5390" max="5390" width="14.28515625" style="54" customWidth="1"/>
    <col min="5391" max="5392" width="9.140625" style="54" customWidth="1"/>
    <col min="5393" max="5634" width="9.140625" style="54"/>
    <col min="5635" max="5635" width="73.7109375" style="54" customWidth="1"/>
    <col min="5636" max="5636" width="5.140625" style="54" customWidth="1"/>
    <col min="5637" max="5637" width="4.7109375" style="54" customWidth="1"/>
    <col min="5638" max="5638" width="4.85546875" style="54" customWidth="1"/>
    <col min="5639" max="5639" width="4.28515625" style="54" customWidth="1"/>
    <col min="5640" max="5641" width="6.5703125" style="54" customWidth="1"/>
    <col min="5642" max="5642" width="12.85546875" style="54" customWidth="1"/>
    <col min="5643" max="5643" width="10.85546875" style="54" customWidth="1"/>
    <col min="5644" max="5644" width="10.7109375" style="54" customWidth="1"/>
    <col min="5645" max="5645" width="9.140625" style="54" customWidth="1"/>
    <col min="5646" max="5646" width="14.28515625" style="54" customWidth="1"/>
    <col min="5647" max="5648" width="9.140625" style="54" customWidth="1"/>
    <col min="5649" max="5890" width="9.140625" style="54"/>
    <col min="5891" max="5891" width="73.7109375" style="54" customWidth="1"/>
    <col min="5892" max="5892" width="5.140625" style="54" customWidth="1"/>
    <col min="5893" max="5893" width="4.7109375" style="54" customWidth="1"/>
    <col min="5894" max="5894" width="4.85546875" style="54" customWidth="1"/>
    <col min="5895" max="5895" width="4.28515625" style="54" customWidth="1"/>
    <col min="5896" max="5897" width="6.5703125" style="54" customWidth="1"/>
    <col min="5898" max="5898" width="12.85546875" style="54" customWidth="1"/>
    <col min="5899" max="5899" width="10.85546875" style="54" customWidth="1"/>
    <col min="5900" max="5900" width="10.7109375" style="54" customWidth="1"/>
    <col min="5901" max="5901" width="9.140625" style="54" customWidth="1"/>
    <col min="5902" max="5902" width="14.28515625" style="54" customWidth="1"/>
    <col min="5903" max="5904" width="9.140625" style="54" customWidth="1"/>
    <col min="5905" max="6146" width="9.140625" style="54"/>
    <col min="6147" max="6147" width="73.7109375" style="54" customWidth="1"/>
    <col min="6148" max="6148" width="5.140625" style="54" customWidth="1"/>
    <col min="6149" max="6149" width="4.7109375" style="54" customWidth="1"/>
    <col min="6150" max="6150" width="4.85546875" style="54" customWidth="1"/>
    <col min="6151" max="6151" width="4.28515625" style="54" customWidth="1"/>
    <col min="6152" max="6153" width="6.5703125" style="54" customWidth="1"/>
    <col min="6154" max="6154" width="12.85546875" style="54" customWidth="1"/>
    <col min="6155" max="6155" width="10.85546875" style="54" customWidth="1"/>
    <col min="6156" max="6156" width="10.7109375" style="54" customWidth="1"/>
    <col min="6157" max="6157" width="9.140625" style="54" customWidth="1"/>
    <col min="6158" max="6158" width="14.28515625" style="54" customWidth="1"/>
    <col min="6159" max="6160" width="9.140625" style="54" customWidth="1"/>
    <col min="6161" max="6402" width="9.140625" style="54"/>
    <col min="6403" max="6403" width="73.7109375" style="54" customWidth="1"/>
    <col min="6404" max="6404" width="5.140625" style="54" customWidth="1"/>
    <col min="6405" max="6405" width="4.7109375" style="54" customWidth="1"/>
    <col min="6406" max="6406" width="4.85546875" style="54" customWidth="1"/>
    <col min="6407" max="6407" width="4.28515625" style="54" customWidth="1"/>
    <col min="6408" max="6409" width="6.5703125" style="54" customWidth="1"/>
    <col min="6410" max="6410" width="12.85546875" style="54" customWidth="1"/>
    <col min="6411" max="6411" width="10.85546875" style="54" customWidth="1"/>
    <col min="6412" max="6412" width="10.7109375" style="54" customWidth="1"/>
    <col min="6413" max="6413" width="9.140625" style="54" customWidth="1"/>
    <col min="6414" max="6414" width="14.28515625" style="54" customWidth="1"/>
    <col min="6415" max="6416" width="9.140625" style="54" customWidth="1"/>
    <col min="6417" max="6658" width="9.140625" style="54"/>
    <col min="6659" max="6659" width="73.7109375" style="54" customWidth="1"/>
    <col min="6660" max="6660" width="5.140625" style="54" customWidth="1"/>
    <col min="6661" max="6661" width="4.7109375" style="54" customWidth="1"/>
    <col min="6662" max="6662" width="4.85546875" style="54" customWidth="1"/>
    <col min="6663" max="6663" width="4.28515625" style="54" customWidth="1"/>
    <col min="6664" max="6665" width="6.5703125" style="54" customWidth="1"/>
    <col min="6666" max="6666" width="12.85546875" style="54" customWidth="1"/>
    <col min="6667" max="6667" width="10.85546875" style="54" customWidth="1"/>
    <col min="6668" max="6668" width="10.7109375" style="54" customWidth="1"/>
    <col min="6669" max="6669" width="9.140625" style="54" customWidth="1"/>
    <col min="6670" max="6670" width="14.28515625" style="54" customWidth="1"/>
    <col min="6671" max="6672" width="9.140625" style="54" customWidth="1"/>
    <col min="6673" max="6914" width="9.140625" style="54"/>
    <col min="6915" max="6915" width="73.7109375" style="54" customWidth="1"/>
    <col min="6916" max="6916" width="5.140625" style="54" customWidth="1"/>
    <col min="6917" max="6917" width="4.7109375" style="54" customWidth="1"/>
    <col min="6918" max="6918" width="4.85546875" style="54" customWidth="1"/>
    <col min="6919" max="6919" width="4.28515625" style="54" customWidth="1"/>
    <col min="6920" max="6921" width="6.5703125" style="54" customWidth="1"/>
    <col min="6922" max="6922" width="12.85546875" style="54" customWidth="1"/>
    <col min="6923" max="6923" width="10.85546875" style="54" customWidth="1"/>
    <col min="6924" max="6924" width="10.7109375" style="54" customWidth="1"/>
    <col min="6925" max="6925" width="9.140625" style="54" customWidth="1"/>
    <col min="6926" max="6926" width="14.28515625" style="54" customWidth="1"/>
    <col min="6927" max="6928" width="9.140625" style="54" customWidth="1"/>
    <col min="6929" max="7170" width="9.140625" style="54"/>
    <col min="7171" max="7171" width="73.7109375" style="54" customWidth="1"/>
    <col min="7172" max="7172" width="5.140625" style="54" customWidth="1"/>
    <col min="7173" max="7173" width="4.7109375" style="54" customWidth="1"/>
    <col min="7174" max="7174" width="4.85546875" style="54" customWidth="1"/>
    <col min="7175" max="7175" width="4.28515625" style="54" customWidth="1"/>
    <col min="7176" max="7177" width="6.5703125" style="54" customWidth="1"/>
    <col min="7178" max="7178" width="12.85546875" style="54" customWidth="1"/>
    <col min="7179" max="7179" width="10.85546875" style="54" customWidth="1"/>
    <col min="7180" max="7180" width="10.7109375" style="54" customWidth="1"/>
    <col min="7181" max="7181" width="9.140625" style="54" customWidth="1"/>
    <col min="7182" max="7182" width="14.28515625" style="54" customWidth="1"/>
    <col min="7183" max="7184" width="9.140625" style="54" customWidth="1"/>
    <col min="7185" max="7426" width="9.140625" style="54"/>
    <col min="7427" max="7427" width="73.7109375" style="54" customWidth="1"/>
    <col min="7428" max="7428" width="5.140625" style="54" customWidth="1"/>
    <col min="7429" max="7429" width="4.7109375" style="54" customWidth="1"/>
    <col min="7430" max="7430" width="4.85546875" style="54" customWidth="1"/>
    <col min="7431" max="7431" width="4.28515625" style="54" customWidth="1"/>
    <col min="7432" max="7433" width="6.5703125" style="54" customWidth="1"/>
    <col min="7434" max="7434" width="12.85546875" style="54" customWidth="1"/>
    <col min="7435" max="7435" width="10.85546875" style="54" customWidth="1"/>
    <col min="7436" max="7436" width="10.7109375" style="54" customWidth="1"/>
    <col min="7437" max="7437" width="9.140625" style="54" customWidth="1"/>
    <col min="7438" max="7438" width="14.28515625" style="54" customWidth="1"/>
    <col min="7439" max="7440" width="9.140625" style="54" customWidth="1"/>
    <col min="7441" max="7682" width="9.140625" style="54"/>
    <col min="7683" max="7683" width="73.7109375" style="54" customWidth="1"/>
    <col min="7684" max="7684" width="5.140625" style="54" customWidth="1"/>
    <col min="7685" max="7685" width="4.7109375" style="54" customWidth="1"/>
    <col min="7686" max="7686" width="4.85546875" style="54" customWidth="1"/>
    <col min="7687" max="7687" width="4.28515625" style="54" customWidth="1"/>
    <col min="7688" max="7689" width="6.5703125" style="54" customWidth="1"/>
    <col min="7690" max="7690" width="12.85546875" style="54" customWidth="1"/>
    <col min="7691" max="7691" width="10.85546875" style="54" customWidth="1"/>
    <col min="7692" max="7692" width="10.7109375" style="54" customWidth="1"/>
    <col min="7693" max="7693" width="9.140625" style="54" customWidth="1"/>
    <col min="7694" max="7694" width="14.28515625" style="54" customWidth="1"/>
    <col min="7695" max="7696" width="9.140625" style="54" customWidth="1"/>
    <col min="7697" max="7938" width="9.140625" style="54"/>
    <col min="7939" max="7939" width="73.7109375" style="54" customWidth="1"/>
    <col min="7940" max="7940" width="5.140625" style="54" customWidth="1"/>
    <col min="7941" max="7941" width="4.7109375" style="54" customWidth="1"/>
    <col min="7942" max="7942" width="4.85546875" style="54" customWidth="1"/>
    <col min="7943" max="7943" width="4.28515625" style="54" customWidth="1"/>
    <col min="7944" max="7945" width="6.5703125" style="54" customWidth="1"/>
    <col min="7946" max="7946" width="12.85546875" style="54" customWidth="1"/>
    <col min="7947" max="7947" width="10.85546875" style="54" customWidth="1"/>
    <col min="7948" max="7948" width="10.7109375" style="54" customWidth="1"/>
    <col min="7949" max="7949" width="9.140625" style="54" customWidth="1"/>
    <col min="7950" max="7950" width="14.28515625" style="54" customWidth="1"/>
    <col min="7951" max="7952" width="9.140625" style="54" customWidth="1"/>
    <col min="7953" max="8194" width="9.140625" style="54"/>
    <col min="8195" max="8195" width="73.7109375" style="54" customWidth="1"/>
    <col min="8196" max="8196" width="5.140625" style="54" customWidth="1"/>
    <col min="8197" max="8197" width="4.7109375" style="54" customWidth="1"/>
    <col min="8198" max="8198" width="4.85546875" style="54" customWidth="1"/>
    <col min="8199" max="8199" width="4.28515625" style="54" customWidth="1"/>
    <col min="8200" max="8201" width="6.5703125" style="54" customWidth="1"/>
    <col min="8202" max="8202" width="12.85546875" style="54" customWidth="1"/>
    <col min="8203" max="8203" width="10.85546875" style="54" customWidth="1"/>
    <col min="8204" max="8204" width="10.7109375" style="54" customWidth="1"/>
    <col min="8205" max="8205" width="9.140625" style="54" customWidth="1"/>
    <col min="8206" max="8206" width="14.28515625" style="54" customWidth="1"/>
    <col min="8207" max="8208" width="9.140625" style="54" customWidth="1"/>
    <col min="8209" max="8450" width="9.140625" style="54"/>
    <col min="8451" max="8451" width="73.7109375" style="54" customWidth="1"/>
    <col min="8452" max="8452" width="5.140625" style="54" customWidth="1"/>
    <col min="8453" max="8453" width="4.7109375" style="54" customWidth="1"/>
    <col min="8454" max="8454" width="4.85546875" style="54" customWidth="1"/>
    <col min="8455" max="8455" width="4.28515625" style="54" customWidth="1"/>
    <col min="8456" max="8457" width="6.5703125" style="54" customWidth="1"/>
    <col min="8458" max="8458" width="12.85546875" style="54" customWidth="1"/>
    <col min="8459" max="8459" width="10.85546875" style="54" customWidth="1"/>
    <col min="8460" max="8460" width="10.7109375" style="54" customWidth="1"/>
    <col min="8461" max="8461" width="9.140625" style="54" customWidth="1"/>
    <col min="8462" max="8462" width="14.28515625" style="54" customWidth="1"/>
    <col min="8463" max="8464" width="9.140625" style="54" customWidth="1"/>
    <col min="8465" max="8706" width="9.140625" style="54"/>
    <col min="8707" max="8707" width="73.7109375" style="54" customWidth="1"/>
    <col min="8708" max="8708" width="5.140625" style="54" customWidth="1"/>
    <col min="8709" max="8709" width="4.7109375" style="54" customWidth="1"/>
    <col min="8710" max="8710" width="4.85546875" style="54" customWidth="1"/>
    <col min="8711" max="8711" width="4.28515625" style="54" customWidth="1"/>
    <col min="8712" max="8713" width="6.5703125" style="54" customWidth="1"/>
    <col min="8714" max="8714" width="12.85546875" style="54" customWidth="1"/>
    <col min="8715" max="8715" width="10.85546875" style="54" customWidth="1"/>
    <col min="8716" max="8716" width="10.7109375" style="54" customWidth="1"/>
    <col min="8717" max="8717" width="9.140625" style="54" customWidth="1"/>
    <col min="8718" max="8718" width="14.28515625" style="54" customWidth="1"/>
    <col min="8719" max="8720" width="9.140625" style="54" customWidth="1"/>
    <col min="8721" max="8962" width="9.140625" style="54"/>
    <col min="8963" max="8963" width="73.7109375" style="54" customWidth="1"/>
    <col min="8964" max="8964" width="5.140625" style="54" customWidth="1"/>
    <col min="8965" max="8965" width="4.7109375" style="54" customWidth="1"/>
    <col min="8966" max="8966" width="4.85546875" style="54" customWidth="1"/>
    <col min="8967" max="8967" width="4.28515625" style="54" customWidth="1"/>
    <col min="8968" max="8969" width="6.5703125" style="54" customWidth="1"/>
    <col min="8970" max="8970" width="12.85546875" style="54" customWidth="1"/>
    <col min="8971" max="8971" width="10.85546875" style="54" customWidth="1"/>
    <col min="8972" max="8972" width="10.7109375" style="54" customWidth="1"/>
    <col min="8973" max="8973" width="9.140625" style="54" customWidth="1"/>
    <col min="8974" max="8974" width="14.28515625" style="54" customWidth="1"/>
    <col min="8975" max="8976" width="9.140625" style="54" customWidth="1"/>
    <col min="8977" max="9218" width="9.140625" style="54"/>
    <col min="9219" max="9219" width="73.7109375" style="54" customWidth="1"/>
    <col min="9220" max="9220" width="5.140625" style="54" customWidth="1"/>
    <col min="9221" max="9221" width="4.7109375" style="54" customWidth="1"/>
    <col min="9222" max="9222" width="4.85546875" style="54" customWidth="1"/>
    <col min="9223" max="9223" width="4.28515625" style="54" customWidth="1"/>
    <col min="9224" max="9225" width="6.5703125" style="54" customWidth="1"/>
    <col min="9226" max="9226" width="12.85546875" style="54" customWidth="1"/>
    <col min="9227" max="9227" width="10.85546875" style="54" customWidth="1"/>
    <col min="9228" max="9228" width="10.7109375" style="54" customWidth="1"/>
    <col min="9229" max="9229" width="9.140625" style="54" customWidth="1"/>
    <col min="9230" max="9230" width="14.28515625" style="54" customWidth="1"/>
    <col min="9231" max="9232" width="9.140625" style="54" customWidth="1"/>
    <col min="9233" max="9474" width="9.140625" style="54"/>
    <col min="9475" max="9475" width="73.7109375" style="54" customWidth="1"/>
    <col min="9476" max="9476" width="5.140625" style="54" customWidth="1"/>
    <col min="9477" max="9477" width="4.7109375" style="54" customWidth="1"/>
    <col min="9478" max="9478" width="4.85546875" style="54" customWidth="1"/>
    <col min="9479" max="9479" width="4.28515625" style="54" customWidth="1"/>
    <col min="9480" max="9481" width="6.5703125" style="54" customWidth="1"/>
    <col min="9482" max="9482" width="12.85546875" style="54" customWidth="1"/>
    <col min="9483" max="9483" width="10.85546875" style="54" customWidth="1"/>
    <col min="9484" max="9484" width="10.7109375" style="54" customWidth="1"/>
    <col min="9485" max="9485" width="9.140625" style="54" customWidth="1"/>
    <col min="9486" max="9486" width="14.28515625" style="54" customWidth="1"/>
    <col min="9487" max="9488" width="9.140625" style="54" customWidth="1"/>
    <col min="9489" max="9730" width="9.140625" style="54"/>
    <col min="9731" max="9731" width="73.7109375" style="54" customWidth="1"/>
    <col min="9732" max="9732" width="5.140625" style="54" customWidth="1"/>
    <col min="9733" max="9733" width="4.7109375" style="54" customWidth="1"/>
    <col min="9734" max="9734" width="4.85546875" style="54" customWidth="1"/>
    <col min="9735" max="9735" width="4.28515625" style="54" customWidth="1"/>
    <col min="9736" max="9737" width="6.5703125" style="54" customWidth="1"/>
    <col min="9738" max="9738" width="12.85546875" style="54" customWidth="1"/>
    <col min="9739" max="9739" width="10.85546875" style="54" customWidth="1"/>
    <col min="9740" max="9740" width="10.7109375" style="54" customWidth="1"/>
    <col min="9741" max="9741" width="9.140625" style="54" customWidth="1"/>
    <col min="9742" max="9742" width="14.28515625" style="54" customWidth="1"/>
    <col min="9743" max="9744" width="9.140625" style="54" customWidth="1"/>
    <col min="9745" max="9986" width="9.140625" style="54"/>
    <col min="9987" max="9987" width="73.7109375" style="54" customWidth="1"/>
    <col min="9988" max="9988" width="5.140625" style="54" customWidth="1"/>
    <col min="9989" max="9989" width="4.7109375" style="54" customWidth="1"/>
    <col min="9990" max="9990" width="4.85546875" style="54" customWidth="1"/>
    <col min="9991" max="9991" width="4.28515625" style="54" customWidth="1"/>
    <col min="9992" max="9993" width="6.5703125" style="54" customWidth="1"/>
    <col min="9994" max="9994" width="12.85546875" style="54" customWidth="1"/>
    <col min="9995" max="9995" width="10.85546875" style="54" customWidth="1"/>
    <col min="9996" max="9996" width="10.7109375" style="54" customWidth="1"/>
    <col min="9997" max="9997" width="9.140625" style="54" customWidth="1"/>
    <col min="9998" max="9998" width="14.28515625" style="54" customWidth="1"/>
    <col min="9999" max="10000" width="9.140625" style="54" customWidth="1"/>
    <col min="10001" max="10242" width="9.140625" style="54"/>
    <col min="10243" max="10243" width="73.7109375" style="54" customWidth="1"/>
    <col min="10244" max="10244" width="5.140625" style="54" customWidth="1"/>
    <col min="10245" max="10245" width="4.7109375" style="54" customWidth="1"/>
    <col min="10246" max="10246" width="4.85546875" style="54" customWidth="1"/>
    <col min="10247" max="10247" width="4.28515625" style="54" customWidth="1"/>
    <col min="10248" max="10249" width="6.5703125" style="54" customWidth="1"/>
    <col min="10250" max="10250" width="12.85546875" style="54" customWidth="1"/>
    <col min="10251" max="10251" width="10.85546875" style="54" customWidth="1"/>
    <col min="10252" max="10252" width="10.7109375" style="54" customWidth="1"/>
    <col min="10253" max="10253" width="9.140625" style="54" customWidth="1"/>
    <col min="10254" max="10254" width="14.28515625" style="54" customWidth="1"/>
    <col min="10255" max="10256" width="9.140625" style="54" customWidth="1"/>
    <col min="10257" max="10498" width="9.140625" style="54"/>
    <col min="10499" max="10499" width="73.7109375" style="54" customWidth="1"/>
    <col min="10500" max="10500" width="5.140625" style="54" customWidth="1"/>
    <col min="10501" max="10501" width="4.7109375" style="54" customWidth="1"/>
    <col min="10502" max="10502" width="4.85546875" style="54" customWidth="1"/>
    <col min="10503" max="10503" width="4.28515625" style="54" customWidth="1"/>
    <col min="10504" max="10505" width="6.5703125" style="54" customWidth="1"/>
    <col min="10506" max="10506" width="12.85546875" style="54" customWidth="1"/>
    <col min="10507" max="10507" width="10.85546875" style="54" customWidth="1"/>
    <col min="10508" max="10508" width="10.7109375" style="54" customWidth="1"/>
    <col min="10509" max="10509" width="9.140625" style="54" customWidth="1"/>
    <col min="10510" max="10510" width="14.28515625" style="54" customWidth="1"/>
    <col min="10511" max="10512" width="9.140625" style="54" customWidth="1"/>
    <col min="10513" max="10754" width="9.140625" style="54"/>
    <col min="10755" max="10755" width="73.7109375" style="54" customWidth="1"/>
    <col min="10756" max="10756" width="5.140625" style="54" customWidth="1"/>
    <col min="10757" max="10757" width="4.7109375" style="54" customWidth="1"/>
    <col min="10758" max="10758" width="4.85546875" style="54" customWidth="1"/>
    <col min="10759" max="10759" width="4.28515625" style="54" customWidth="1"/>
    <col min="10760" max="10761" width="6.5703125" style="54" customWidth="1"/>
    <col min="10762" max="10762" width="12.85546875" style="54" customWidth="1"/>
    <col min="10763" max="10763" width="10.85546875" style="54" customWidth="1"/>
    <col min="10764" max="10764" width="10.7109375" style="54" customWidth="1"/>
    <col min="10765" max="10765" width="9.140625" style="54" customWidth="1"/>
    <col min="10766" max="10766" width="14.28515625" style="54" customWidth="1"/>
    <col min="10767" max="10768" width="9.140625" style="54" customWidth="1"/>
    <col min="10769" max="11010" width="9.140625" style="54"/>
    <col min="11011" max="11011" width="73.7109375" style="54" customWidth="1"/>
    <col min="11012" max="11012" width="5.140625" style="54" customWidth="1"/>
    <col min="11013" max="11013" width="4.7109375" style="54" customWidth="1"/>
    <col min="11014" max="11014" width="4.85546875" style="54" customWidth="1"/>
    <col min="11015" max="11015" width="4.28515625" style="54" customWidth="1"/>
    <col min="11016" max="11017" width="6.5703125" style="54" customWidth="1"/>
    <col min="11018" max="11018" width="12.85546875" style="54" customWidth="1"/>
    <col min="11019" max="11019" width="10.85546875" style="54" customWidth="1"/>
    <col min="11020" max="11020" width="10.7109375" style="54" customWidth="1"/>
    <col min="11021" max="11021" width="9.140625" style="54" customWidth="1"/>
    <col min="11022" max="11022" width="14.28515625" style="54" customWidth="1"/>
    <col min="11023" max="11024" width="9.140625" style="54" customWidth="1"/>
    <col min="11025" max="11266" width="9.140625" style="54"/>
    <col min="11267" max="11267" width="73.7109375" style="54" customWidth="1"/>
    <col min="11268" max="11268" width="5.140625" style="54" customWidth="1"/>
    <col min="11269" max="11269" width="4.7109375" style="54" customWidth="1"/>
    <col min="11270" max="11270" width="4.85546875" style="54" customWidth="1"/>
    <col min="11271" max="11271" width="4.28515625" style="54" customWidth="1"/>
    <col min="11272" max="11273" width="6.5703125" style="54" customWidth="1"/>
    <col min="11274" max="11274" width="12.85546875" style="54" customWidth="1"/>
    <col min="11275" max="11275" width="10.85546875" style="54" customWidth="1"/>
    <col min="11276" max="11276" width="10.7109375" style="54" customWidth="1"/>
    <col min="11277" max="11277" width="9.140625" style="54" customWidth="1"/>
    <col min="11278" max="11278" width="14.28515625" style="54" customWidth="1"/>
    <col min="11279" max="11280" width="9.140625" style="54" customWidth="1"/>
    <col min="11281" max="11522" width="9.140625" style="54"/>
    <col min="11523" max="11523" width="73.7109375" style="54" customWidth="1"/>
    <col min="11524" max="11524" width="5.140625" style="54" customWidth="1"/>
    <col min="11525" max="11525" width="4.7109375" style="54" customWidth="1"/>
    <col min="11526" max="11526" width="4.85546875" style="54" customWidth="1"/>
    <col min="11527" max="11527" width="4.28515625" style="54" customWidth="1"/>
    <col min="11528" max="11529" width="6.5703125" style="54" customWidth="1"/>
    <col min="11530" max="11530" width="12.85546875" style="54" customWidth="1"/>
    <col min="11531" max="11531" width="10.85546875" style="54" customWidth="1"/>
    <col min="11532" max="11532" width="10.7109375" style="54" customWidth="1"/>
    <col min="11533" max="11533" width="9.140625" style="54" customWidth="1"/>
    <col min="11534" max="11534" width="14.28515625" style="54" customWidth="1"/>
    <col min="11535" max="11536" width="9.140625" style="54" customWidth="1"/>
    <col min="11537" max="11778" width="9.140625" style="54"/>
    <col min="11779" max="11779" width="73.7109375" style="54" customWidth="1"/>
    <col min="11780" max="11780" width="5.140625" style="54" customWidth="1"/>
    <col min="11781" max="11781" width="4.7109375" style="54" customWidth="1"/>
    <col min="11782" max="11782" width="4.85546875" style="54" customWidth="1"/>
    <col min="11783" max="11783" width="4.28515625" style="54" customWidth="1"/>
    <col min="11784" max="11785" width="6.5703125" style="54" customWidth="1"/>
    <col min="11786" max="11786" width="12.85546875" style="54" customWidth="1"/>
    <col min="11787" max="11787" width="10.85546875" style="54" customWidth="1"/>
    <col min="11788" max="11788" width="10.7109375" style="54" customWidth="1"/>
    <col min="11789" max="11789" width="9.140625" style="54" customWidth="1"/>
    <col min="11790" max="11790" width="14.28515625" style="54" customWidth="1"/>
    <col min="11791" max="11792" width="9.140625" style="54" customWidth="1"/>
    <col min="11793" max="12034" width="9.140625" style="54"/>
    <col min="12035" max="12035" width="73.7109375" style="54" customWidth="1"/>
    <col min="12036" max="12036" width="5.140625" style="54" customWidth="1"/>
    <col min="12037" max="12037" width="4.7109375" style="54" customWidth="1"/>
    <col min="12038" max="12038" width="4.85546875" style="54" customWidth="1"/>
    <col min="12039" max="12039" width="4.28515625" style="54" customWidth="1"/>
    <col min="12040" max="12041" width="6.5703125" style="54" customWidth="1"/>
    <col min="12042" max="12042" width="12.85546875" style="54" customWidth="1"/>
    <col min="12043" max="12043" width="10.85546875" style="54" customWidth="1"/>
    <col min="12044" max="12044" width="10.7109375" style="54" customWidth="1"/>
    <col min="12045" max="12045" width="9.140625" style="54" customWidth="1"/>
    <col min="12046" max="12046" width="14.28515625" style="54" customWidth="1"/>
    <col min="12047" max="12048" width="9.140625" style="54" customWidth="1"/>
    <col min="12049" max="12290" width="9.140625" style="54"/>
    <col min="12291" max="12291" width="73.7109375" style="54" customWidth="1"/>
    <col min="12292" max="12292" width="5.140625" style="54" customWidth="1"/>
    <col min="12293" max="12293" width="4.7109375" style="54" customWidth="1"/>
    <col min="12294" max="12294" width="4.85546875" style="54" customWidth="1"/>
    <col min="12295" max="12295" width="4.28515625" style="54" customWidth="1"/>
    <col min="12296" max="12297" width="6.5703125" style="54" customWidth="1"/>
    <col min="12298" max="12298" width="12.85546875" style="54" customWidth="1"/>
    <col min="12299" max="12299" width="10.85546875" style="54" customWidth="1"/>
    <col min="12300" max="12300" width="10.7109375" style="54" customWidth="1"/>
    <col min="12301" max="12301" width="9.140625" style="54" customWidth="1"/>
    <col min="12302" max="12302" width="14.28515625" style="54" customWidth="1"/>
    <col min="12303" max="12304" width="9.140625" style="54" customWidth="1"/>
    <col min="12305" max="12546" width="9.140625" style="54"/>
    <col min="12547" max="12547" width="73.7109375" style="54" customWidth="1"/>
    <col min="12548" max="12548" width="5.140625" style="54" customWidth="1"/>
    <col min="12549" max="12549" width="4.7109375" style="54" customWidth="1"/>
    <col min="12550" max="12550" width="4.85546875" style="54" customWidth="1"/>
    <col min="12551" max="12551" width="4.28515625" style="54" customWidth="1"/>
    <col min="12552" max="12553" width="6.5703125" style="54" customWidth="1"/>
    <col min="12554" max="12554" width="12.85546875" style="54" customWidth="1"/>
    <col min="12555" max="12555" width="10.85546875" style="54" customWidth="1"/>
    <col min="12556" max="12556" width="10.7109375" style="54" customWidth="1"/>
    <col min="12557" max="12557" width="9.140625" style="54" customWidth="1"/>
    <col min="12558" max="12558" width="14.28515625" style="54" customWidth="1"/>
    <col min="12559" max="12560" width="9.140625" style="54" customWidth="1"/>
    <col min="12561" max="12802" width="9.140625" style="54"/>
    <col min="12803" max="12803" width="73.7109375" style="54" customWidth="1"/>
    <col min="12804" max="12804" width="5.140625" style="54" customWidth="1"/>
    <col min="12805" max="12805" width="4.7109375" style="54" customWidth="1"/>
    <col min="12806" max="12806" width="4.85546875" style="54" customWidth="1"/>
    <col min="12807" max="12807" width="4.28515625" style="54" customWidth="1"/>
    <col min="12808" max="12809" width="6.5703125" style="54" customWidth="1"/>
    <col min="12810" max="12810" width="12.85546875" style="54" customWidth="1"/>
    <col min="12811" max="12811" width="10.85546875" style="54" customWidth="1"/>
    <col min="12812" max="12812" width="10.7109375" style="54" customWidth="1"/>
    <col min="12813" max="12813" width="9.140625" style="54" customWidth="1"/>
    <col min="12814" max="12814" width="14.28515625" style="54" customWidth="1"/>
    <col min="12815" max="12816" width="9.140625" style="54" customWidth="1"/>
    <col min="12817" max="13058" width="9.140625" style="54"/>
    <col min="13059" max="13059" width="73.7109375" style="54" customWidth="1"/>
    <col min="13060" max="13060" width="5.140625" style="54" customWidth="1"/>
    <col min="13061" max="13061" width="4.7109375" style="54" customWidth="1"/>
    <col min="13062" max="13062" width="4.85546875" style="54" customWidth="1"/>
    <col min="13063" max="13063" width="4.28515625" style="54" customWidth="1"/>
    <col min="13064" max="13065" width="6.5703125" style="54" customWidth="1"/>
    <col min="13066" max="13066" width="12.85546875" style="54" customWidth="1"/>
    <col min="13067" max="13067" width="10.85546875" style="54" customWidth="1"/>
    <col min="13068" max="13068" width="10.7109375" style="54" customWidth="1"/>
    <col min="13069" max="13069" width="9.140625" style="54" customWidth="1"/>
    <col min="13070" max="13070" width="14.28515625" style="54" customWidth="1"/>
    <col min="13071" max="13072" width="9.140625" style="54" customWidth="1"/>
    <col min="13073" max="13314" width="9.140625" style="54"/>
    <col min="13315" max="13315" width="73.7109375" style="54" customWidth="1"/>
    <col min="13316" max="13316" width="5.140625" style="54" customWidth="1"/>
    <col min="13317" max="13317" width="4.7109375" style="54" customWidth="1"/>
    <col min="13318" max="13318" width="4.85546875" style="54" customWidth="1"/>
    <col min="13319" max="13319" width="4.28515625" style="54" customWidth="1"/>
    <col min="13320" max="13321" width="6.5703125" style="54" customWidth="1"/>
    <col min="13322" max="13322" width="12.85546875" style="54" customWidth="1"/>
    <col min="13323" max="13323" width="10.85546875" style="54" customWidth="1"/>
    <col min="13324" max="13324" width="10.7109375" style="54" customWidth="1"/>
    <col min="13325" max="13325" width="9.140625" style="54" customWidth="1"/>
    <col min="13326" max="13326" width="14.28515625" style="54" customWidth="1"/>
    <col min="13327" max="13328" width="9.140625" style="54" customWidth="1"/>
    <col min="13329" max="13570" width="9.140625" style="54"/>
    <col min="13571" max="13571" width="73.7109375" style="54" customWidth="1"/>
    <col min="13572" max="13572" width="5.140625" style="54" customWidth="1"/>
    <col min="13573" max="13573" width="4.7109375" style="54" customWidth="1"/>
    <col min="13574" max="13574" width="4.85546875" style="54" customWidth="1"/>
    <col min="13575" max="13575" width="4.28515625" style="54" customWidth="1"/>
    <col min="13576" max="13577" width="6.5703125" style="54" customWidth="1"/>
    <col min="13578" max="13578" width="12.85546875" style="54" customWidth="1"/>
    <col min="13579" max="13579" width="10.85546875" style="54" customWidth="1"/>
    <col min="13580" max="13580" width="10.7109375" style="54" customWidth="1"/>
    <col min="13581" max="13581" width="9.140625" style="54" customWidth="1"/>
    <col min="13582" max="13582" width="14.28515625" style="54" customWidth="1"/>
    <col min="13583" max="13584" width="9.140625" style="54" customWidth="1"/>
    <col min="13585" max="13826" width="9.140625" style="54"/>
    <col min="13827" max="13827" width="73.7109375" style="54" customWidth="1"/>
    <col min="13828" max="13828" width="5.140625" style="54" customWidth="1"/>
    <col min="13829" max="13829" width="4.7109375" style="54" customWidth="1"/>
    <col min="13830" max="13830" width="4.85546875" style="54" customWidth="1"/>
    <col min="13831" max="13831" width="4.28515625" style="54" customWidth="1"/>
    <col min="13832" max="13833" width="6.5703125" style="54" customWidth="1"/>
    <col min="13834" max="13834" width="12.85546875" style="54" customWidth="1"/>
    <col min="13835" max="13835" width="10.85546875" style="54" customWidth="1"/>
    <col min="13836" max="13836" width="10.7109375" style="54" customWidth="1"/>
    <col min="13837" max="13837" width="9.140625" style="54" customWidth="1"/>
    <col min="13838" max="13838" width="14.28515625" style="54" customWidth="1"/>
    <col min="13839" max="13840" width="9.140625" style="54" customWidth="1"/>
    <col min="13841" max="14082" width="9.140625" style="54"/>
    <col min="14083" max="14083" width="73.7109375" style="54" customWidth="1"/>
    <col min="14084" max="14084" width="5.140625" style="54" customWidth="1"/>
    <col min="14085" max="14085" width="4.7109375" style="54" customWidth="1"/>
    <col min="14086" max="14086" width="4.85546875" style="54" customWidth="1"/>
    <col min="14087" max="14087" width="4.28515625" style="54" customWidth="1"/>
    <col min="14088" max="14089" width="6.5703125" style="54" customWidth="1"/>
    <col min="14090" max="14090" width="12.85546875" style="54" customWidth="1"/>
    <col min="14091" max="14091" width="10.85546875" style="54" customWidth="1"/>
    <col min="14092" max="14092" width="10.7109375" style="54" customWidth="1"/>
    <col min="14093" max="14093" width="9.140625" style="54" customWidth="1"/>
    <col min="14094" max="14094" width="14.28515625" style="54" customWidth="1"/>
    <col min="14095" max="14096" width="9.140625" style="54" customWidth="1"/>
    <col min="14097" max="14338" width="9.140625" style="54"/>
    <col min="14339" max="14339" width="73.7109375" style="54" customWidth="1"/>
    <col min="14340" max="14340" width="5.140625" style="54" customWidth="1"/>
    <col min="14341" max="14341" width="4.7109375" style="54" customWidth="1"/>
    <col min="14342" max="14342" width="4.85546875" style="54" customWidth="1"/>
    <col min="14343" max="14343" width="4.28515625" style="54" customWidth="1"/>
    <col min="14344" max="14345" width="6.5703125" style="54" customWidth="1"/>
    <col min="14346" max="14346" width="12.85546875" style="54" customWidth="1"/>
    <col min="14347" max="14347" width="10.85546875" style="54" customWidth="1"/>
    <col min="14348" max="14348" width="10.7109375" style="54" customWidth="1"/>
    <col min="14349" max="14349" width="9.140625" style="54" customWidth="1"/>
    <col min="14350" max="14350" width="14.28515625" style="54" customWidth="1"/>
    <col min="14351" max="14352" width="9.140625" style="54" customWidth="1"/>
    <col min="14353" max="14594" width="9.140625" style="54"/>
    <col min="14595" max="14595" width="73.7109375" style="54" customWidth="1"/>
    <col min="14596" max="14596" width="5.140625" style="54" customWidth="1"/>
    <col min="14597" max="14597" width="4.7109375" style="54" customWidth="1"/>
    <col min="14598" max="14598" width="4.85546875" style="54" customWidth="1"/>
    <col min="14599" max="14599" width="4.28515625" style="54" customWidth="1"/>
    <col min="14600" max="14601" width="6.5703125" style="54" customWidth="1"/>
    <col min="14602" max="14602" width="12.85546875" style="54" customWidth="1"/>
    <col min="14603" max="14603" width="10.85546875" style="54" customWidth="1"/>
    <col min="14604" max="14604" width="10.7109375" style="54" customWidth="1"/>
    <col min="14605" max="14605" width="9.140625" style="54" customWidth="1"/>
    <col min="14606" max="14606" width="14.28515625" style="54" customWidth="1"/>
    <col min="14607" max="14608" width="9.140625" style="54" customWidth="1"/>
    <col min="14609" max="14850" width="9.140625" style="54"/>
    <col min="14851" max="14851" width="73.7109375" style="54" customWidth="1"/>
    <col min="14852" max="14852" width="5.140625" style="54" customWidth="1"/>
    <col min="14853" max="14853" width="4.7109375" style="54" customWidth="1"/>
    <col min="14854" max="14854" width="4.85546875" style="54" customWidth="1"/>
    <col min="14855" max="14855" width="4.28515625" style="54" customWidth="1"/>
    <col min="14856" max="14857" width="6.5703125" style="54" customWidth="1"/>
    <col min="14858" max="14858" width="12.85546875" style="54" customWidth="1"/>
    <col min="14859" max="14859" width="10.85546875" style="54" customWidth="1"/>
    <col min="14860" max="14860" width="10.7109375" style="54" customWidth="1"/>
    <col min="14861" max="14861" width="9.140625" style="54" customWidth="1"/>
    <col min="14862" max="14862" width="14.28515625" style="54" customWidth="1"/>
    <col min="14863" max="14864" width="9.140625" style="54" customWidth="1"/>
    <col min="14865" max="15106" width="9.140625" style="54"/>
    <col min="15107" max="15107" width="73.7109375" style="54" customWidth="1"/>
    <col min="15108" max="15108" width="5.140625" style="54" customWidth="1"/>
    <col min="15109" max="15109" width="4.7109375" style="54" customWidth="1"/>
    <col min="15110" max="15110" width="4.85546875" style="54" customWidth="1"/>
    <col min="15111" max="15111" width="4.28515625" style="54" customWidth="1"/>
    <col min="15112" max="15113" width="6.5703125" style="54" customWidth="1"/>
    <col min="15114" max="15114" width="12.85546875" style="54" customWidth="1"/>
    <col min="15115" max="15115" width="10.85546875" style="54" customWidth="1"/>
    <col min="15116" max="15116" width="10.7109375" style="54" customWidth="1"/>
    <col min="15117" max="15117" width="9.140625" style="54" customWidth="1"/>
    <col min="15118" max="15118" width="14.28515625" style="54" customWidth="1"/>
    <col min="15119" max="15120" width="9.140625" style="54" customWidth="1"/>
    <col min="15121" max="15362" width="9.140625" style="54"/>
    <col min="15363" max="15363" width="73.7109375" style="54" customWidth="1"/>
    <col min="15364" max="15364" width="5.140625" style="54" customWidth="1"/>
    <col min="15365" max="15365" width="4.7109375" style="54" customWidth="1"/>
    <col min="15366" max="15366" width="4.85546875" style="54" customWidth="1"/>
    <col min="15367" max="15367" width="4.28515625" style="54" customWidth="1"/>
    <col min="15368" max="15369" width="6.5703125" style="54" customWidth="1"/>
    <col min="15370" max="15370" width="12.85546875" style="54" customWidth="1"/>
    <col min="15371" max="15371" width="10.85546875" style="54" customWidth="1"/>
    <col min="15372" max="15372" width="10.7109375" style="54" customWidth="1"/>
    <col min="15373" max="15373" width="9.140625" style="54" customWidth="1"/>
    <col min="15374" max="15374" width="14.28515625" style="54" customWidth="1"/>
    <col min="15375" max="15376" width="9.140625" style="54" customWidth="1"/>
    <col min="15377" max="15618" width="9.140625" style="54"/>
    <col min="15619" max="15619" width="73.7109375" style="54" customWidth="1"/>
    <col min="15620" max="15620" width="5.140625" style="54" customWidth="1"/>
    <col min="15621" max="15621" width="4.7109375" style="54" customWidth="1"/>
    <col min="15622" max="15622" width="4.85546875" style="54" customWidth="1"/>
    <col min="15623" max="15623" width="4.28515625" style="54" customWidth="1"/>
    <col min="15624" max="15625" width="6.5703125" style="54" customWidth="1"/>
    <col min="15626" max="15626" width="12.85546875" style="54" customWidth="1"/>
    <col min="15627" max="15627" width="10.85546875" style="54" customWidth="1"/>
    <col min="15628" max="15628" width="10.7109375" style="54" customWidth="1"/>
    <col min="15629" max="15629" width="9.140625" style="54" customWidth="1"/>
    <col min="15630" max="15630" width="14.28515625" style="54" customWidth="1"/>
    <col min="15631" max="15632" width="9.140625" style="54" customWidth="1"/>
    <col min="15633" max="15874" width="9.140625" style="54"/>
    <col min="15875" max="15875" width="73.7109375" style="54" customWidth="1"/>
    <col min="15876" max="15876" width="5.140625" style="54" customWidth="1"/>
    <col min="15877" max="15877" width="4.7109375" style="54" customWidth="1"/>
    <col min="15878" max="15878" width="4.85546875" style="54" customWidth="1"/>
    <col min="15879" max="15879" width="4.28515625" style="54" customWidth="1"/>
    <col min="15880" max="15881" width="6.5703125" style="54" customWidth="1"/>
    <col min="15882" max="15882" width="12.85546875" style="54" customWidth="1"/>
    <col min="15883" max="15883" width="10.85546875" style="54" customWidth="1"/>
    <col min="15884" max="15884" width="10.7109375" style="54" customWidth="1"/>
    <col min="15885" max="15885" width="9.140625" style="54" customWidth="1"/>
    <col min="15886" max="15886" width="14.28515625" style="54" customWidth="1"/>
    <col min="15887" max="15888" width="9.140625" style="54" customWidth="1"/>
    <col min="15889" max="16130" width="9.140625" style="54"/>
    <col min="16131" max="16131" width="73.7109375" style="54" customWidth="1"/>
    <col min="16132" max="16132" width="5.140625" style="54" customWidth="1"/>
    <col min="16133" max="16133" width="4.7109375" style="54" customWidth="1"/>
    <col min="16134" max="16134" width="4.85546875" style="54" customWidth="1"/>
    <col min="16135" max="16135" width="4.28515625" style="54" customWidth="1"/>
    <col min="16136" max="16137" width="6.5703125" style="54" customWidth="1"/>
    <col min="16138" max="16138" width="12.85546875" style="54" customWidth="1"/>
    <col min="16139" max="16139" width="10.85546875" style="54" customWidth="1"/>
    <col min="16140" max="16140" width="10.7109375" style="54" customWidth="1"/>
    <col min="16141" max="16141" width="9.140625" style="54" customWidth="1"/>
    <col min="16142" max="16142" width="14.28515625" style="54" customWidth="1"/>
    <col min="16143" max="16144" width="9.140625" style="54" customWidth="1"/>
    <col min="16145" max="16384" width="9.140625" style="54"/>
  </cols>
  <sheetData>
    <row r="1" spans="1:13" ht="11.25" customHeight="1" x14ac:dyDescent="0.2">
      <c r="D1" s="324" t="s">
        <v>441</v>
      </c>
      <c r="E1" s="324"/>
      <c r="F1" s="324"/>
      <c r="G1" s="324"/>
      <c r="H1" s="324"/>
      <c r="I1" s="324"/>
      <c r="J1" s="324"/>
      <c r="K1" s="324"/>
      <c r="L1" s="324"/>
    </row>
    <row r="2" spans="1:13" ht="48.75" customHeight="1" x14ac:dyDescent="0.2">
      <c r="D2" s="324" t="s">
        <v>396</v>
      </c>
      <c r="E2" s="324"/>
      <c r="F2" s="324"/>
      <c r="G2" s="324"/>
      <c r="H2" s="324"/>
      <c r="I2" s="324"/>
      <c r="J2" s="324"/>
      <c r="K2" s="324"/>
      <c r="L2" s="324"/>
    </row>
    <row r="4" spans="1:13" ht="15.75" customHeight="1" x14ac:dyDescent="0.2">
      <c r="D4" s="325" t="s">
        <v>403</v>
      </c>
      <c r="E4" s="325"/>
      <c r="F4" s="325"/>
      <c r="G4" s="325"/>
      <c r="H4" s="325"/>
      <c r="I4" s="325"/>
      <c r="J4" s="325"/>
      <c r="K4" s="325"/>
      <c r="L4" s="325"/>
    </row>
    <row r="5" spans="1:13" ht="32.25" customHeight="1" x14ac:dyDescent="0.2">
      <c r="B5" s="254"/>
      <c r="C5" s="254"/>
      <c r="D5" s="324" t="s">
        <v>144</v>
      </c>
      <c r="E5" s="324"/>
      <c r="F5" s="324"/>
      <c r="G5" s="324"/>
      <c r="H5" s="324"/>
      <c r="I5" s="324"/>
      <c r="J5" s="324"/>
      <c r="K5" s="324"/>
      <c r="L5" s="324"/>
    </row>
    <row r="6" spans="1:13" ht="37.5" customHeight="1" x14ac:dyDescent="0.2">
      <c r="B6" s="326" t="s">
        <v>402</v>
      </c>
      <c r="C6" s="326"/>
      <c r="D6" s="326"/>
      <c r="E6" s="326"/>
      <c r="F6" s="326"/>
      <c r="G6" s="326"/>
      <c r="H6" s="326"/>
      <c r="I6" s="326"/>
      <c r="J6" s="326"/>
      <c r="K6" s="326"/>
      <c r="L6" s="326"/>
    </row>
    <row r="7" spans="1:13" ht="1.5" hidden="1" customHeight="1" x14ac:dyDescent="0.2">
      <c r="B7" s="326"/>
      <c r="C7" s="326"/>
      <c r="D7" s="326"/>
      <c r="E7" s="326"/>
      <c r="F7" s="326"/>
      <c r="G7" s="326"/>
      <c r="H7" s="326"/>
      <c r="I7" s="326"/>
      <c r="J7" s="326"/>
      <c r="K7" s="326"/>
      <c r="L7" s="326"/>
    </row>
    <row r="8" spans="1:13" ht="18.75" hidden="1" customHeight="1" x14ac:dyDescent="0.2">
      <c r="B8" s="323"/>
      <c r="C8" s="323"/>
      <c r="D8" s="323"/>
      <c r="E8" s="323"/>
      <c r="F8" s="323"/>
      <c r="G8" s="323"/>
      <c r="H8" s="323"/>
      <c r="I8" s="323"/>
      <c r="J8" s="323"/>
      <c r="K8" s="323"/>
      <c r="L8" s="323"/>
    </row>
    <row r="9" spans="1:13" ht="22.5" hidden="1" customHeight="1" x14ac:dyDescent="0.2">
      <c r="B9" s="327"/>
      <c r="C9" s="327"/>
      <c r="D9" s="327"/>
      <c r="E9" s="327"/>
      <c r="F9" s="327"/>
      <c r="G9" s="327"/>
      <c r="H9" s="327"/>
      <c r="I9" s="327"/>
      <c r="J9" s="327"/>
      <c r="K9" s="327"/>
      <c r="L9" s="327"/>
    </row>
    <row r="10" spans="1:13" ht="13.5" customHeight="1" x14ac:dyDescent="0.2">
      <c r="B10" s="51"/>
      <c r="C10" s="51"/>
      <c r="D10" s="52"/>
      <c r="E10" s="52"/>
      <c r="F10" s="52"/>
      <c r="G10" s="52"/>
      <c r="H10" s="52"/>
      <c r="I10" s="328" t="s">
        <v>146</v>
      </c>
      <c r="J10" s="328"/>
      <c r="K10" s="328"/>
      <c r="L10" s="328"/>
      <c r="M10" s="53"/>
    </row>
    <row r="11" spans="1:13" ht="15" customHeight="1" x14ac:dyDescent="0.2">
      <c r="A11" s="336" t="s">
        <v>404</v>
      </c>
      <c r="B11" s="336" t="s">
        <v>147</v>
      </c>
      <c r="C11" s="336" t="s">
        <v>405</v>
      </c>
      <c r="D11" s="329" t="s">
        <v>148</v>
      </c>
      <c r="E11" s="330"/>
      <c r="F11" s="330"/>
      <c r="G11" s="330"/>
      <c r="H11" s="330"/>
      <c r="I11" s="331"/>
      <c r="J11" s="332" t="s">
        <v>149</v>
      </c>
      <c r="K11" s="334" t="s">
        <v>150</v>
      </c>
      <c r="L11" s="334" t="s">
        <v>151</v>
      </c>
      <c r="M11" s="53"/>
    </row>
    <row r="12" spans="1:13" ht="56.25" customHeight="1" x14ac:dyDescent="0.2">
      <c r="A12" s="337"/>
      <c r="B12" s="337"/>
      <c r="C12" s="337"/>
      <c r="D12" s="57" t="s">
        <v>152</v>
      </c>
      <c r="E12" s="57" t="s">
        <v>153</v>
      </c>
      <c r="F12" s="329" t="s">
        <v>154</v>
      </c>
      <c r="G12" s="330"/>
      <c r="H12" s="331"/>
      <c r="I12" s="57" t="s">
        <v>155</v>
      </c>
      <c r="J12" s="333"/>
      <c r="K12" s="335"/>
      <c r="L12" s="335"/>
      <c r="M12" s="53"/>
    </row>
    <row r="13" spans="1:13" ht="12.75" x14ac:dyDescent="0.2">
      <c r="A13" s="260">
        <v>1</v>
      </c>
      <c r="B13" s="154" t="s">
        <v>156</v>
      </c>
      <c r="C13" s="188">
        <v>871</v>
      </c>
      <c r="D13" s="59" t="s">
        <v>157</v>
      </c>
      <c r="E13" s="59" t="s">
        <v>158</v>
      </c>
      <c r="F13" s="59"/>
      <c r="G13" s="59"/>
      <c r="H13" s="59"/>
      <c r="I13" s="59"/>
      <c r="J13" s="265">
        <f>J14+J44+J48+J35+J39</f>
        <v>10984.600000000002</v>
      </c>
      <c r="K13" s="265">
        <f>K14+K44+K48+K35+K39</f>
        <v>8099.7000000000007</v>
      </c>
      <c r="L13" s="265">
        <f>L14+L44+L48+L35+L39</f>
        <v>8162.7000000000007</v>
      </c>
      <c r="M13" s="53"/>
    </row>
    <row r="14" spans="1:13" s="64" customFormat="1" ht="38.25" x14ac:dyDescent="0.2">
      <c r="A14" s="261"/>
      <c r="B14" s="155" t="s">
        <v>159</v>
      </c>
      <c r="C14" s="189">
        <v>871</v>
      </c>
      <c r="D14" s="61" t="s">
        <v>157</v>
      </c>
      <c r="E14" s="61" t="s">
        <v>160</v>
      </c>
      <c r="F14" s="62"/>
      <c r="G14" s="62"/>
      <c r="H14" s="62"/>
      <c r="I14" s="62"/>
      <c r="J14" s="265">
        <f>J15+J29</f>
        <v>8437.0000000000018</v>
      </c>
      <c r="K14" s="265">
        <f>K15+K29</f>
        <v>5234.7000000000007</v>
      </c>
      <c r="L14" s="265">
        <f>L15+L29</f>
        <v>5297.7000000000007</v>
      </c>
      <c r="M14" s="63"/>
    </row>
    <row r="15" spans="1:13" s="64" customFormat="1" ht="12.75" x14ac:dyDescent="0.2">
      <c r="A15" s="261"/>
      <c r="B15" s="124" t="s">
        <v>161</v>
      </c>
      <c r="C15" s="188">
        <v>871</v>
      </c>
      <c r="D15" s="59" t="s">
        <v>157</v>
      </c>
      <c r="E15" s="152" t="s">
        <v>160</v>
      </c>
      <c r="F15" s="66" t="s">
        <v>162</v>
      </c>
      <c r="G15" s="67"/>
      <c r="H15" s="68"/>
      <c r="I15" s="69"/>
      <c r="J15" s="70">
        <f>J16+J19</f>
        <v>8407.8000000000011</v>
      </c>
      <c r="K15" s="70">
        <f>K16+K19</f>
        <v>5234.7000000000007</v>
      </c>
      <c r="L15" s="70">
        <f>L16+L19</f>
        <v>5297.7000000000007</v>
      </c>
      <c r="M15" s="63"/>
    </row>
    <row r="16" spans="1:13" s="64" customFormat="1" ht="12.75" x14ac:dyDescent="0.2">
      <c r="A16" s="261"/>
      <c r="B16" s="124" t="s">
        <v>163</v>
      </c>
      <c r="C16" s="188">
        <v>871</v>
      </c>
      <c r="D16" s="61" t="s">
        <v>157</v>
      </c>
      <c r="E16" s="61" t="s">
        <v>160</v>
      </c>
      <c r="F16" s="66" t="s">
        <v>162</v>
      </c>
      <c r="G16" s="67" t="s">
        <v>164</v>
      </c>
      <c r="H16" s="71"/>
      <c r="I16" s="62"/>
      <c r="J16" s="265">
        <f>J17</f>
        <v>1554.2</v>
      </c>
      <c r="K16" s="265">
        <f t="shared" ref="J16:L17" si="0">K17</f>
        <v>942.6</v>
      </c>
      <c r="L16" s="265">
        <f t="shared" si="0"/>
        <v>942.6</v>
      </c>
      <c r="M16" s="63"/>
    </row>
    <row r="17" spans="1:19" s="64" customFormat="1" ht="38.25" x14ac:dyDescent="0.2">
      <c r="A17" s="261"/>
      <c r="B17" s="156" t="s">
        <v>165</v>
      </c>
      <c r="C17" s="190">
        <v>871</v>
      </c>
      <c r="D17" s="73" t="s">
        <v>157</v>
      </c>
      <c r="E17" s="74" t="s">
        <v>160</v>
      </c>
      <c r="F17" s="75" t="s">
        <v>162</v>
      </c>
      <c r="G17" s="76" t="s">
        <v>164</v>
      </c>
      <c r="H17" s="71" t="s">
        <v>166</v>
      </c>
      <c r="I17" s="77"/>
      <c r="J17" s="266">
        <f t="shared" si="0"/>
        <v>1554.2</v>
      </c>
      <c r="K17" s="266">
        <f t="shared" si="0"/>
        <v>942.6</v>
      </c>
      <c r="L17" s="266">
        <f t="shared" si="0"/>
        <v>942.6</v>
      </c>
      <c r="M17" s="63"/>
    </row>
    <row r="18" spans="1:19" s="64" customFormat="1" ht="12.75" x14ac:dyDescent="0.2">
      <c r="A18" s="261"/>
      <c r="B18" s="158" t="s">
        <v>167</v>
      </c>
      <c r="C18" s="190">
        <v>871</v>
      </c>
      <c r="D18" s="73" t="s">
        <v>157</v>
      </c>
      <c r="E18" s="74" t="s">
        <v>160</v>
      </c>
      <c r="F18" s="75" t="s">
        <v>162</v>
      </c>
      <c r="G18" s="76" t="s">
        <v>164</v>
      </c>
      <c r="H18" s="71" t="s">
        <v>166</v>
      </c>
      <c r="I18" s="79" t="s">
        <v>168</v>
      </c>
      <c r="J18" s="266">
        <v>1554.2</v>
      </c>
      <c r="K18" s="266">
        <v>942.6</v>
      </c>
      <c r="L18" s="266">
        <v>942.6</v>
      </c>
      <c r="M18" s="63"/>
      <c r="Q18" s="64">
        <v>299</v>
      </c>
      <c r="S18" s="255" t="s">
        <v>397</v>
      </c>
    </row>
    <row r="19" spans="1:19" s="64" customFormat="1" ht="12.75" x14ac:dyDescent="0.2">
      <c r="A19" s="261"/>
      <c r="B19" s="155" t="s">
        <v>169</v>
      </c>
      <c r="C19" s="189">
        <v>871</v>
      </c>
      <c r="D19" s="61" t="s">
        <v>157</v>
      </c>
      <c r="E19" s="61" t="s">
        <v>160</v>
      </c>
      <c r="F19" s="62" t="s">
        <v>162</v>
      </c>
      <c r="G19" s="62" t="s">
        <v>170</v>
      </c>
      <c r="H19" s="62"/>
      <c r="I19" s="62"/>
      <c r="J19" s="265">
        <f>J20+J22+J25+J27</f>
        <v>6853.6</v>
      </c>
      <c r="K19" s="265">
        <f>K20+K22</f>
        <v>4292.1000000000004</v>
      </c>
      <c r="L19" s="265">
        <f>L20+L22</f>
        <v>4355.1000000000004</v>
      </c>
      <c r="M19" s="63"/>
    </row>
    <row r="20" spans="1:19" s="64" customFormat="1" ht="12.75" x14ac:dyDescent="0.2">
      <c r="A20" s="261"/>
      <c r="B20" s="157" t="s">
        <v>171</v>
      </c>
      <c r="C20" s="191">
        <v>871</v>
      </c>
      <c r="D20" s="81" t="s">
        <v>157</v>
      </c>
      <c r="E20" s="81" t="s">
        <v>160</v>
      </c>
      <c r="F20" s="81" t="s">
        <v>162</v>
      </c>
      <c r="G20" s="81" t="s">
        <v>170</v>
      </c>
      <c r="H20" s="81" t="s">
        <v>166</v>
      </c>
      <c r="I20" s="81"/>
      <c r="J20" s="266">
        <f>J21</f>
        <v>6117.3</v>
      </c>
      <c r="K20" s="266">
        <f>K21</f>
        <v>3559.5</v>
      </c>
      <c r="L20" s="266">
        <f>L21</f>
        <v>3559.5</v>
      </c>
      <c r="M20" s="63"/>
    </row>
    <row r="21" spans="1:19" s="64" customFormat="1" ht="60.75" customHeight="1" x14ac:dyDescent="0.2">
      <c r="A21" s="261"/>
      <c r="B21" s="158" t="s">
        <v>172</v>
      </c>
      <c r="C21" s="190">
        <v>871</v>
      </c>
      <c r="D21" s="81" t="s">
        <v>157</v>
      </c>
      <c r="E21" s="81" t="s">
        <v>160</v>
      </c>
      <c r="F21" s="81" t="s">
        <v>162</v>
      </c>
      <c r="G21" s="81" t="s">
        <v>170</v>
      </c>
      <c r="H21" s="81" t="s">
        <v>166</v>
      </c>
      <c r="I21" s="81" t="s">
        <v>168</v>
      </c>
      <c r="J21" s="266">
        <v>6117.3</v>
      </c>
      <c r="K21" s="266">
        <v>3559.5</v>
      </c>
      <c r="L21" s="266">
        <v>3559.5</v>
      </c>
      <c r="M21" s="82">
        <v>-1220</v>
      </c>
      <c r="N21" s="64">
        <v>-1200</v>
      </c>
      <c r="P21" s="64">
        <v>-1200</v>
      </c>
      <c r="Q21" s="64">
        <v>2577.8000000000002</v>
      </c>
    </row>
    <row r="22" spans="1:19" s="64" customFormat="1" ht="39.75" customHeight="1" x14ac:dyDescent="0.2">
      <c r="A22" s="261"/>
      <c r="B22" s="159" t="s">
        <v>173</v>
      </c>
      <c r="C22" s="192">
        <v>871</v>
      </c>
      <c r="D22" s="84" t="s">
        <v>157</v>
      </c>
      <c r="E22" s="84" t="s">
        <v>160</v>
      </c>
      <c r="F22" s="81" t="s">
        <v>162</v>
      </c>
      <c r="G22" s="81" t="s">
        <v>170</v>
      </c>
      <c r="H22" s="81" t="s">
        <v>174</v>
      </c>
      <c r="I22" s="73"/>
      <c r="J22" s="267">
        <f>J23+J24</f>
        <v>696.3</v>
      </c>
      <c r="K22" s="267">
        <f>K23+K24</f>
        <v>732.59999999999991</v>
      </c>
      <c r="L22" s="267">
        <f>L23+L24</f>
        <v>795.59999999999991</v>
      </c>
      <c r="M22" s="63"/>
    </row>
    <row r="23" spans="1:19" s="64" customFormat="1" ht="21" customHeight="1" x14ac:dyDescent="0.2">
      <c r="A23" s="261"/>
      <c r="B23" s="135" t="s">
        <v>175</v>
      </c>
      <c r="C23" s="193">
        <v>871</v>
      </c>
      <c r="D23" s="73" t="s">
        <v>157</v>
      </c>
      <c r="E23" s="73" t="s">
        <v>160</v>
      </c>
      <c r="F23" s="81" t="s">
        <v>162</v>
      </c>
      <c r="G23" s="81" t="s">
        <v>170</v>
      </c>
      <c r="H23" s="81" t="s">
        <v>174</v>
      </c>
      <c r="I23" s="81" t="s">
        <v>176</v>
      </c>
      <c r="J23" s="267">
        <v>596.29999999999995</v>
      </c>
      <c r="K23" s="267">
        <v>558.9</v>
      </c>
      <c r="L23" s="267">
        <v>569.4</v>
      </c>
      <c r="M23" s="86">
        <v>-500</v>
      </c>
      <c r="N23" s="64">
        <v>-500</v>
      </c>
      <c r="P23" s="64">
        <v>-500</v>
      </c>
      <c r="Q23" s="64">
        <v>-380.2</v>
      </c>
      <c r="S23" s="255" t="s">
        <v>398</v>
      </c>
    </row>
    <row r="24" spans="1:19" s="64" customFormat="1" ht="27" customHeight="1" x14ac:dyDescent="0.2">
      <c r="A24" s="261"/>
      <c r="B24" s="135" t="s">
        <v>177</v>
      </c>
      <c r="C24" s="193">
        <v>871</v>
      </c>
      <c r="D24" s="73" t="s">
        <v>157</v>
      </c>
      <c r="E24" s="73" t="s">
        <v>160</v>
      </c>
      <c r="F24" s="81" t="s">
        <v>162</v>
      </c>
      <c r="G24" s="81" t="s">
        <v>170</v>
      </c>
      <c r="H24" s="81" t="s">
        <v>174</v>
      </c>
      <c r="I24" s="81" t="s">
        <v>178</v>
      </c>
      <c r="J24" s="267">
        <v>100</v>
      </c>
      <c r="K24" s="267">
        <v>173.7</v>
      </c>
      <c r="L24" s="267">
        <v>226.2</v>
      </c>
      <c r="M24" s="63"/>
      <c r="Q24" s="64">
        <v>-65.400000000000006</v>
      </c>
    </row>
    <row r="25" spans="1:19" s="64" customFormat="1" ht="25.5" hidden="1" x14ac:dyDescent="0.2">
      <c r="A25" s="261"/>
      <c r="B25" s="135" t="s">
        <v>179</v>
      </c>
      <c r="C25" s="193"/>
      <c r="D25" s="73" t="s">
        <v>157</v>
      </c>
      <c r="E25" s="74" t="s">
        <v>160</v>
      </c>
      <c r="F25" s="81" t="s">
        <v>162</v>
      </c>
      <c r="G25" s="81" t="s">
        <v>170</v>
      </c>
      <c r="H25" s="81" t="s">
        <v>180</v>
      </c>
      <c r="I25" s="87"/>
      <c r="J25" s="267">
        <f>J26</f>
        <v>0</v>
      </c>
      <c r="K25" s="267">
        <v>0</v>
      </c>
      <c r="L25" s="267">
        <v>0</v>
      </c>
      <c r="M25" s="63"/>
    </row>
    <row r="26" spans="1:19" s="64" customFormat="1" ht="12.75" hidden="1" x14ac:dyDescent="0.2">
      <c r="A26" s="261"/>
      <c r="B26" s="135" t="s">
        <v>181</v>
      </c>
      <c r="C26" s="193"/>
      <c r="D26" s="73" t="s">
        <v>157</v>
      </c>
      <c r="E26" s="74" t="s">
        <v>160</v>
      </c>
      <c r="F26" s="81" t="s">
        <v>162</v>
      </c>
      <c r="G26" s="81" t="s">
        <v>170</v>
      </c>
      <c r="H26" s="81" t="s">
        <v>180</v>
      </c>
      <c r="I26" s="87" t="s">
        <v>182</v>
      </c>
      <c r="J26" s="267"/>
      <c r="K26" s="267">
        <v>0</v>
      </c>
      <c r="L26" s="267">
        <v>0</v>
      </c>
      <c r="M26" s="63"/>
    </row>
    <row r="27" spans="1:19" s="64" customFormat="1" ht="22.5" x14ac:dyDescent="0.2">
      <c r="A27" s="261"/>
      <c r="B27" s="160" t="s">
        <v>179</v>
      </c>
      <c r="C27" s="194">
        <v>871</v>
      </c>
      <c r="D27" s="73" t="s">
        <v>157</v>
      </c>
      <c r="E27" s="74" t="s">
        <v>160</v>
      </c>
      <c r="F27" s="81" t="s">
        <v>162</v>
      </c>
      <c r="G27" s="81" t="s">
        <v>170</v>
      </c>
      <c r="H27" s="81" t="s">
        <v>180</v>
      </c>
      <c r="I27" s="87"/>
      <c r="J27" s="267">
        <v>40</v>
      </c>
      <c r="K27" s="267">
        <v>0</v>
      </c>
      <c r="L27" s="267">
        <v>0</v>
      </c>
      <c r="M27" s="63"/>
    </row>
    <row r="28" spans="1:19" s="64" customFormat="1" ht="12.75" x14ac:dyDescent="0.2">
      <c r="A28" s="261"/>
      <c r="B28" s="160" t="s">
        <v>181</v>
      </c>
      <c r="C28" s="194">
        <v>871</v>
      </c>
      <c r="D28" s="73" t="s">
        <v>157</v>
      </c>
      <c r="E28" s="74" t="s">
        <v>160</v>
      </c>
      <c r="F28" s="81" t="s">
        <v>162</v>
      </c>
      <c r="G28" s="81" t="s">
        <v>170</v>
      </c>
      <c r="H28" s="81" t="s">
        <v>180</v>
      </c>
      <c r="I28" s="87" t="s">
        <v>182</v>
      </c>
      <c r="J28" s="267">
        <v>40</v>
      </c>
      <c r="K28" s="267">
        <v>0</v>
      </c>
      <c r="L28" s="267">
        <v>0</v>
      </c>
      <c r="M28" s="63"/>
      <c r="S28" s="255" t="s">
        <v>142</v>
      </c>
    </row>
    <row r="29" spans="1:19" s="64" customFormat="1" ht="12.75" x14ac:dyDescent="0.2">
      <c r="A29" s="261"/>
      <c r="B29" s="124" t="s">
        <v>183</v>
      </c>
      <c r="C29" s="188">
        <v>871</v>
      </c>
      <c r="D29" s="88" t="s">
        <v>157</v>
      </c>
      <c r="E29" s="89" t="s">
        <v>160</v>
      </c>
      <c r="F29" s="90" t="s">
        <v>184</v>
      </c>
      <c r="G29" s="90"/>
      <c r="H29" s="90"/>
      <c r="I29" s="91"/>
      <c r="J29" s="268">
        <f>J30</f>
        <v>29.2</v>
      </c>
      <c r="K29" s="268">
        <f>K30</f>
        <v>0</v>
      </c>
      <c r="L29" s="268">
        <f>L30</f>
        <v>0</v>
      </c>
      <c r="M29" s="63"/>
    </row>
    <row r="30" spans="1:19" s="64" customFormat="1" ht="38.25" x14ac:dyDescent="0.2">
      <c r="A30" s="261"/>
      <c r="B30" s="124" t="s">
        <v>185</v>
      </c>
      <c r="C30" s="188">
        <v>871</v>
      </c>
      <c r="D30" s="88" t="s">
        <v>157</v>
      </c>
      <c r="E30" s="89" t="s">
        <v>160</v>
      </c>
      <c r="F30" s="90" t="s">
        <v>184</v>
      </c>
      <c r="G30" s="90" t="s">
        <v>164</v>
      </c>
      <c r="H30" s="90"/>
      <c r="I30" s="91"/>
      <c r="J30" s="267">
        <f>J31+J33</f>
        <v>29.2</v>
      </c>
      <c r="K30" s="267">
        <f>K31+K33</f>
        <v>0</v>
      </c>
      <c r="L30" s="267">
        <f>L31+L33</f>
        <v>0</v>
      </c>
      <c r="M30" s="63"/>
    </row>
    <row r="31" spans="1:19" s="64" customFormat="1" ht="63.75" x14ac:dyDescent="0.2">
      <c r="A31" s="261"/>
      <c r="B31" s="161" t="s">
        <v>186</v>
      </c>
      <c r="C31" s="195">
        <v>871</v>
      </c>
      <c r="D31" s="93" t="s">
        <v>157</v>
      </c>
      <c r="E31" s="94" t="s">
        <v>160</v>
      </c>
      <c r="F31" s="95" t="s">
        <v>184</v>
      </c>
      <c r="G31" s="95" t="s">
        <v>164</v>
      </c>
      <c r="H31" s="95" t="s">
        <v>187</v>
      </c>
      <c r="I31" s="96"/>
      <c r="J31" s="267">
        <f>J32</f>
        <v>29.2</v>
      </c>
      <c r="K31" s="267">
        <f>K32</f>
        <v>0</v>
      </c>
      <c r="L31" s="267">
        <f>L32</f>
        <v>0</v>
      </c>
      <c r="M31" s="63"/>
    </row>
    <row r="32" spans="1:19" s="64" customFormat="1" ht="12.75" x14ac:dyDescent="0.2">
      <c r="A32" s="261"/>
      <c r="B32" s="162" t="s">
        <v>127</v>
      </c>
      <c r="C32" s="196">
        <v>871</v>
      </c>
      <c r="D32" s="93" t="s">
        <v>157</v>
      </c>
      <c r="E32" s="94" t="s">
        <v>160</v>
      </c>
      <c r="F32" s="95" t="s">
        <v>184</v>
      </c>
      <c r="G32" s="95" t="s">
        <v>164</v>
      </c>
      <c r="H32" s="95" t="s">
        <v>187</v>
      </c>
      <c r="I32" s="96" t="s">
        <v>188</v>
      </c>
      <c r="J32" s="267">
        <v>29.2</v>
      </c>
      <c r="K32" s="267">
        <v>0</v>
      </c>
      <c r="L32" s="267">
        <v>0</v>
      </c>
      <c r="M32" s="63"/>
    </row>
    <row r="33" spans="1:13" s="64" customFormat="1" ht="45" hidden="1" customHeight="1" x14ac:dyDescent="0.2">
      <c r="A33" s="261"/>
      <c r="B33" s="163" t="s">
        <v>189</v>
      </c>
      <c r="C33" s="191"/>
      <c r="D33" s="93" t="s">
        <v>157</v>
      </c>
      <c r="E33" s="94" t="s">
        <v>160</v>
      </c>
      <c r="F33" s="95" t="s">
        <v>184</v>
      </c>
      <c r="G33" s="95" t="s">
        <v>190</v>
      </c>
      <c r="H33" s="95" t="s">
        <v>191</v>
      </c>
      <c r="I33" s="96"/>
      <c r="J33" s="267">
        <f>J34</f>
        <v>0</v>
      </c>
      <c r="K33" s="267">
        <f>K34</f>
        <v>0</v>
      </c>
      <c r="L33" s="267">
        <f>L34</f>
        <v>0</v>
      </c>
      <c r="M33" s="63"/>
    </row>
    <row r="34" spans="1:13" s="64" customFormat="1" ht="12.75" hidden="1" customHeight="1" x14ac:dyDescent="0.2">
      <c r="A34" s="261"/>
      <c r="B34" s="162" t="s">
        <v>127</v>
      </c>
      <c r="C34" s="196"/>
      <c r="D34" s="93" t="s">
        <v>157</v>
      </c>
      <c r="E34" s="94" t="s">
        <v>160</v>
      </c>
      <c r="F34" s="95" t="s">
        <v>184</v>
      </c>
      <c r="G34" s="95" t="s">
        <v>190</v>
      </c>
      <c r="H34" s="95" t="s">
        <v>191</v>
      </c>
      <c r="I34" s="96" t="s">
        <v>188</v>
      </c>
      <c r="J34" s="267">
        <v>0</v>
      </c>
      <c r="K34" s="267">
        <v>0</v>
      </c>
      <c r="L34" s="267">
        <v>0</v>
      </c>
      <c r="M34" s="63"/>
    </row>
    <row r="35" spans="1:13" s="64" customFormat="1" ht="12.75" x14ac:dyDescent="0.2">
      <c r="A35" s="261"/>
      <c r="B35" s="124" t="s">
        <v>183</v>
      </c>
      <c r="C35" s="188">
        <v>871</v>
      </c>
      <c r="D35" s="59" t="s">
        <v>157</v>
      </c>
      <c r="E35" s="152" t="s">
        <v>192</v>
      </c>
      <c r="F35" s="67" t="s">
        <v>184</v>
      </c>
      <c r="G35" s="67"/>
      <c r="H35" s="67"/>
      <c r="I35" s="69"/>
      <c r="J35" s="268">
        <f t="shared" ref="J35:L37" si="1">J36</f>
        <v>79.099999999999994</v>
      </c>
      <c r="K35" s="268">
        <f t="shared" si="1"/>
        <v>0</v>
      </c>
      <c r="L35" s="268">
        <f t="shared" si="1"/>
        <v>0</v>
      </c>
      <c r="M35" s="63"/>
    </row>
    <row r="36" spans="1:13" s="64" customFormat="1" ht="38.25" x14ac:dyDescent="0.2">
      <c r="A36" s="261"/>
      <c r="B36" s="124" t="s">
        <v>193</v>
      </c>
      <c r="C36" s="188">
        <v>871</v>
      </c>
      <c r="D36" s="59" t="s">
        <v>157</v>
      </c>
      <c r="E36" s="152" t="s">
        <v>192</v>
      </c>
      <c r="F36" s="67" t="s">
        <v>184</v>
      </c>
      <c r="G36" s="67" t="s">
        <v>170</v>
      </c>
      <c r="H36" s="76"/>
      <c r="I36" s="99"/>
      <c r="J36" s="268">
        <f t="shared" si="1"/>
        <v>79.099999999999994</v>
      </c>
      <c r="K36" s="268">
        <f t="shared" si="1"/>
        <v>0</v>
      </c>
      <c r="L36" s="268">
        <f t="shared" si="1"/>
        <v>0</v>
      </c>
      <c r="M36" s="63"/>
    </row>
    <row r="37" spans="1:13" s="64" customFormat="1" ht="63.75" x14ac:dyDescent="0.2">
      <c r="A37" s="261"/>
      <c r="B37" s="164" t="s">
        <v>194</v>
      </c>
      <c r="C37" s="191">
        <v>871</v>
      </c>
      <c r="D37" s="73" t="s">
        <v>157</v>
      </c>
      <c r="E37" s="74" t="s">
        <v>192</v>
      </c>
      <c r="F37" s="76" t="s">
        <v>184</v>
      </c>
      <c r="G37" s="76" t="s">
        <v>170</v>
      </c>
      <c r="H37" s="76" t="s">
        <v>195</v>
      </c>
      <c r="I37" s="99"/>
      <c r="J37" s="267">
        <f t="shared" si="1"/>
        <v>79.099999999999994</v>
      </c>
      <c r="K37" s="267">
        <f t="shared" si="1"/>
        <v>0</v>
      </c>
      <c r="L37" s="267">
        <f t="shared" si="1"/>
        <v>0</v>
      </c>
      <c r="M37" s="63"/>
    </row>
    <row r="38" spans="1:13" s="64" customFormat="1" ht="12.75" x14ac:dyDescent="0.2">
      <c r="A38" s="261"/>
      <c r="B38" s="158" t="s">
        <v>183</v>
      </c>
      <c r="C38" s="190">
        <v>871</v>
      </c>
      <c r="D38" s="73" t="s">
        <v>157</v>
      </c>
      <c r="E38" s="74" t="s">
        <v>192</v>
      </c>
      <c r="F38" s="76" t="s">
        <v>184</v>
      </c>
      <c r="G38" s="76" t="s">
        <v>170</v>
      </c>
      <c r="H38" s="76" t="s">
        <v>195</v>
      </c>
      <c r="I38" s="99" t="s">
        <v>188</v>
      </c>
      <c r="J38" s="267">
        <v>79.099999999999994</v>
      </c>
      <c r="K38" s="267">
        <v>0</v>
      </c>
      <c r="L38" s="267">
        <v>0</v>
      </c>
      <c r="M38" s="63"/>
    </row>
    <row r="39" spans="1:13" s="64" customFormat="1" ht="12.75" hidden="1" x14ac:dyDescent="0.2">
      <c r="A39" s="261"/>
      <c r="B39" s="158" t="s">
        <v>196</v>
      </c>
      <c r="C39" s="190"/>
      <c r="D39" s="73" t="s">
        <v>157</v>
      </c>
      <c r="E39" s="74" t="s">
        <v>197</v>
      </c>
      <c r="F39" s="76"/>
      <c r="G39" s="76"/>
      <c r="H39" s="76"/>
      <c r="I39" s="99"/>
      <c r="J39" s="267">
        <f>J40</f>
        <v>0</v>
      </c>
      <c r="K39" s="267">
        <v>0</v>
      </c>
      <c r="L39" s="267">
        <v>0</v>
      </c>
      <c r="M39" s="63"/>
    </row>
    <row r="40" spans="1:13" s="64" customFormat="1" ht="12.75" hidden="1" x14ac:dyDescent="0.2">
      <c r="A40" s="261"/>
      <c r="B40" s="158" t="s">
        <v>198</v>
      </c>
      <c r="C40" s="190"/>
      <c r="D40" s="73" t="s">
        <v>157</v>
      </c>
      <c r="E40" s="74" t="s">
        <v>197</v>
      </c>
      <c r="F40" s="76" t="s">
        <v>199</v>
      </c>
      <c r="G40" s="76"/>
      <c r="H40" s="76"/>
      <c r="I40" s="99"/>
      <c r="J40" s="267">
        <f>J41</f>
        <v>0</v>
      </c>
      <c r="K40" s="267">
        <v>0</v>
      </c>
      <c r="L40" s="267">
        <v>0</v>
      </c>
      <c r="M40" s="63"/>
    </row>
    <row r="41" spans="1:13" s="64" customFormat="1" ht="51" hidden="1" x14ac:dyDescent="0.2">
      <c r="A41" s="261"/>
      <c r="B41" s="158" t="s">
        <v>200</v>
      </c>
      <c r="C41" s="190"/>
      <c r="D41" s="73" t="s">
        <v>157</v>
      </c>
      <c r="E41" s="74" t="s">
        <v>197</v>
      </c>
      <c r="F41" s="76" t="s">
        <v>199</v>
      </c>
      <c r="G41" s="76" t="s">
        <v>164</v>
      </c>
      <c r="H41" s="76"/>
      <c r="I41" s="99"/>
      <c r="J41" s="267">
        <f>J42</f>
        <v>0</v>
      </c>
      <c r="K41" s="267">
        <v>0</v>
      </c>
      <c r="L41" s="267">
        <v>0</v>
      </c>
      <c r="M41" s="63"/>
    </row>
    <row r="42" spans="1:13" s="64" customFormat="1" ht="25.5" hidden="1" x14ac:dyDescent="0.2">
      <c r="A42" s="261"/>
      <c r="B42" s="158" t="s">
        <v>201</v>
      </c>
      <c r="C42" s="190"/>
      <c r="D42" s="73" t="s">
        <v>157</v>
      </c>
      <c r="E42" s="74" t="s">
        <v>197</v>
      </c>
      <c r="F42" s="76" t="s">
        <v>199</v>
      </c>
      <c r="G42" s="76" t="s">
        <v>164</v>
      </c>
      <c r="H42" s="76" t="s">
        <v>202</v>
      </c>
      <c r="I42" s="99"/>
      <c r="J42" s="267">
        <f>J43</f>
        <v>0</v>
      </c>
      <c r="K42" s="267">
        <v>0</v>
      </c>
      <c r="L42" s="267">
        <v>0</v>
      </c>
      <c r="M42" s="63"/>
    </row>
    <row r="43" spans="1:13" s="64" customFormat="1" ht="12.75" hidden="1" x14ac:dyDescent="0.2">
      <c r="A43" s="261"/>
      <c r="B43" s="158" t="s">
        <v>203</v>
      </c>
      <c r="C43" s="190"/>
      <c r="D43" s="73" t="s">
        <v>157</v>
      </c>
      <c r="E43" s="74" t="s">
        <v>197</v>
      </c>
      <c r="F43" s="76" t="s">
        <v>199</v>
      </c>
      <c r="G43" s="76" t="s">
        <v>164</v>
      </c>
      <c r="H43" s="76" t="s">
        <v>202</v>
      </c>
      <c r="I43" s="99" t="s">
        <v>204</v>
      </c>
      <c r="J43" s="267">
        <v>0</v>
      </c>
      <c r="K43" s="267">
        <v>0</v>
      </c>
      <c r="L43" s="267">
        <v>0</v>
      </c>
      <c r="M43" s="63"/>
    </row>
    <row r="44" spans="1:13" s="64" customFormat="1" ht="12.75" x14ac:dyDescent="0.2">
      <c r="A44" s="261"/>
      <c r="B44" s="124" t="s">
        <v>205</v>
      </c>
      <c r="C44" s="188">
        <v>871</v>
      </c>
      <c r="D44" s="62" t="s">
        <v>157</v>
      </c>
      <c r="E44" s="62">
        <v>11</v>
      </c>
      <c r="F44" s="62" t="s">
        <v>206</v>
      </c>
      <c r="G44" s="62"/>
      <c r="H44" s="62"/>
      <c r="I44" s="59"/>
      <c r="J44" s="265">
        <f t="shared" ref="J44:L46" si="2">J45</f>
        <v>300</v>
      </c>
      <c r="K44" s="265">
        <f t="shared" si="2"/>
        <v>300</v>
      </c>
      <c r="L44" s="265">
        <f t="shared" si="2"/>
        <v>300</v>
      </c>
      <c r="M44" s="53"/>
    </row>
    <row r="45" spans="1:13" s="64" customFormat="1" ht="18" customHeight="1" x14ac:dyDescent="0.2">
      <c r="A45" s="261"/>
      <c r="B45" s="165" t="s">
        <v>207</v>
      </c>
      <c r="C45" s="191">
        <v>871</v>
      </c>
      <c r="D45" s="81" t="s">
        <v>157</v>
      </c>
      <c r="E45" s="81" t="s">
        <v>208</v>
      </c>
      <c r="F45" s="81" t="s">
        <v>206</v>
      </c>
      <c r="G45" s="81" t="s">
        <v>164</v>
      </c>
      <c r="H45" s="81"/>
      <c r="I45" s="73"/>
      <c r="J45" s="266">
        <f t="shared" si="2"/>
        <v>300</v>
      </c>
      <c r="K45" s="266">
        <f t="shared" si="2"/>
        <v>300</v>
      </c>
      <c r="L45" s="266">
        <f t="shared" si="2"/>
        <v>300</v>
      </c>
      <c r="M45" s="53"/>
    </row>
    <row r="46" spans="1:13" s="64" customFormat="1" ht="26.25" customHeight="1" x14ac:dyDescent="0.2">
      <c r="A46" s="261"/>
      <c r="B46" s="166" t="s">
        <v>209</v>
      </c>
      <c r="C46" s="191">
        <v>871</v>
      </c>
      <c r="D46" s="81" t="s">
        <v>157</v>
      </c>
      <c r="E46" s="81" t="s">
        <v>208</v>
      </c>
      <c r="F46" s="81" t="s">
        <v>206</v>
      </c>
      <c r="G46" s="81" t="s">
        <v>164</v>
      </c>
      <c r="H46" s="81" t="s">
        <v>210</v>
      </c>
      <c r="I46" s="73"/>
      <c r="J46" s="266">
        <f t="shared" si="2"/>
        <v>300</v>
      </c>
      <c r="K46" s="266">
        <f t="shared" si="2"/>
        <v>300</v>
      </c>
      <c r="L46" s="266">
        <f t="shared" si="2"/>
        <v>300</v>
      </c>
      <c r="M46" s="53"/>
    </row>
    <row r="47" spans="1:13" s="64" customFormat="1" ht="27.75" customHeight="1" x14ac:dyDescent="0.2">
      <c r="A47" s="261"/>
      <c r="B47" s="158" t="s">
        <v>211</v>
      </c>
      <c r="C47" s="190">
        <v>871</v>
      </c>
      <c r="D47" s="81" t="s">
        <v>157</v>
      </c>
      <c r="E47" s="81" t="s">
        <v>208</v>
      </c>
      <c r="F47" s="81" t="s">
        <v>206</v>
      </c>
      <c r="G47" s="81" t="s">
        <v>164</v>
      </c>
      <c r="H47" s="81" t="s">
        <v>210</v>
      </c>
      <c r="I47" s="73" t="s">
        <v>212</v>
      </c>
      <c r="J47" s="266">
        <v>300</v>
      </c>
      <c r="K47" s="266">
        <v>300</v>
      </c>
      <c r="L47" s="266">
        <v>300</v>
      </c>
      <c r="M47" s="53"/>
    </row>
    <row r="48" spans="1:13" s="64" customFormat="1" ht="12.75" x14ac:dyDescent="0.2">
      <c r="A48" s="261"/>
      <c r="B48" s="155" t="s">
        <v>213</v>
      </c>
      <c r="C48" s="189">
        <v>871</v>
      </c>
      <c r="D48" s="61" t="s">
        <v>157</v>
      </c>
      <c r="E48" s="61" t="s">
        <v>214</v>
      </c>
      <c r="F48" s="62"/>
      <c r="G48" s="62"/>
      <c r="H48" s="62"/>
      <c r="I48" s="103"/>
      <c r="J48" s="265">
        <f>J55+J68+J79+J91+J63+J94+J98</f>
        <v>2168.5</v>
      </c>
      <c r="K48" s="265">
        <f>K55+K68+K79+K91+K63+K94</f>
        <v>2565</v>
      </c>
      <c r="L48" s="265">
        <f>L55+L68+L79+L91+L63+L94</f>
        <v>2565</v>
      </c>
      <c r="M48" s="53"/>
    </row>
    <row r="49" spans="1:19" s="64" customFormat="1" ht="21.75" hidden="1" customHeight="1" x14ac:dyDescent="0.2">
      <c r="A49" s="261"/>
      <c r="B49" s="155" t="s">
        <v>215</v>
      </c>
      <c r="C49" s="189"/>
      <c r="D49" s="61" t="s">
        <v>157</v>
      </c>
      <c r="E49" s="61" t="s">
        <v>214</v>
      </c>
      <c r="F49" s="62" t="s">
        <v>157</v>
      </c>
      <c r="G49" s="62" t="s">
        <v>216</v>
      </c>
      <c r="H49" s="62" t="s">
        <v>217</v>
      </c>
      <c r="I49" s="62"/>
      <c r="J49" s="265">
        <f>J50</f>
        <v>0</v>
      </c>
      <c r="K49" s="265">
        <f>K50</f>
        <v>0</v>
      </c>
      <c r="L49" s="265">
        <f>L50</f>
        <v>0</v>
      </c>
      <c r="M49" s="53"/>
    </row>
    <row r="50" spans="1:19" s="64" customFormat="1" ht="32.25" hidden="1" customHeight="1" x14ac:dyDescent="0.2">
      <c r="A50" s="261"/>
      <c r="B50" s="167" t="s">
        <v>218</v>
      </c>
      <c r="C50" s="188"/>
      <c r="D50" s="62" t="s">
        <v>157</v>
      </c>
      <c r="E50" s="62" t="s">
        <v>214</v>
      </c>
      <c r="F50" s="62" t="s">
        <v>157</v>
      </c>
      <c r="G50" s="62" t="s">
        <v>190</v>
      </c>
      <c r="H50" s="62" t="s">
        <v>217</v>
      </c>
      <c r="I50" s="62"/>
      <c r="J50" s="265">
        <f>J51+J53</f>
        <v>0</v>
      </c>
      <c r="K50" s="265">
        <f>K51+K53</f>
        <v>0</v>
      </c>
      <c r="L50" s="265">
        <f>L51+L53</f>
        <v>0</v>
      </c>
      <c r="M50" s="53"/>
    </row>
    <row r="51" spans="1:19" s="64" customFormat="1" ht="45" hidden="1" customHeight="1" x14ac:dyDescent="0.2">
      <c r="A51" s="261"/>
      <c r="B51" s="157" t="s">
        <v>219</v>
      </c>
      <c r="C51" s="191"/>
      <c r="D51" s="81" t="s">
        <v>157</v>
      </c>
      <c r="E51" s="81" t="s">
        <v>214</v>
      </c>
      <c r="F51" s="81" t="s">
        <v>157</v>
      </c>
      <c r="G51" s="81" t="s">
        <v>190</v>
      </c>
      <c r="H51" s="81" t="s">
        <v>220</v>
      </c>
      <c r="I51" s="105"/>
      <c r="J51" s="266">
        <v>0</v>
      </c>
      <c r="K51" s="266">
        <v>0</v>
      </c>
      <c r="L51" s="266">
        <v>0</v>
      </c>
      <c r="M51" s="53"/>
    </row>
    <row r="52" spans="1:19" s="64" customFormat="1" ht="12.75" hidden="1" customHeight="1" x14ac:dyDescent="0.2">
      <c r="A52" s="261"/>
      <c r="B52" s="135" t="s">
        <v>175</v>
      </c>
      <c r="C52" s="193"/>
      <c r="D52" s="81" t="s">
        <v>157</v>
      </c>
      <c r="E52" s="81" t="s">
        <v>214</v>
      </c>
      <c r="F52" s="81" t="s">
        <v>157</v>
      </c>
      <c r="G52" s="81" t="s">
        <v>190</v>
      </c>
      <c r="H52" s="81" t="s">
        <v>220</v>
      </c>
      <c r="I52" s="105">
        <v>240</v>
      </c>
      <c r="J52" s="267">
        <v>0</v>
      </c>
      <c r="K52" s="267">
        <v>0</v>
      </c>
      <c r="L52" s="267">
        <v>0</v>
      </c>
      <c r="M52" s="53"/>
    </row>
    <row r="53" spans="1:19" s="64" customFormat="1" ht="45" hidden="1" customHeight="1" x14ac:dyDescent="0.2">
      <c r="A53" s="261"/>
      <c r="B53" s="157" t="s">
        <v>221</v>
      </c>
      <c r="C53" s="191"/>
      <c r="D53" s="81" t="s">
        <v>157</v>
      </c>
      <c r="E53" s="81" t="s">
        <v>214</v>
      </c>
      <c r="F53" s="81" t="s">
        <v>157</v>
      </c>
      <c r="G53" s="81" t="s">
        <v>190</v>
      </c>
      <c r="H53" s="81" t="s">
        <v>222</v>
      </c>
      <c r="I53" s="105"/>
      <c r="J53" s="267">
        <v>0</v>
      </c>
      <c r="K53" s="267">
        <v>0</v>
      </c>
      <c r="L53" s="267">
        <v>0</v>
      </c>
      <c r="M53" s="53"/>
    </row>
    <row r="54" spans="1:19" s="64" customFormat="1" ht="12.75" hidden="1" customHeight="1" x14ac:dyDescent="0.2">
      <c r="A54" s="261"/>
      <c r="B54" s="135" t="s">
        <v>175</v>
      </c>
      <c r="C54" s="193"/>
      <c r="D54" s="81" t="s">
        <v>157</v>
      </c>
      <c r="E54" s="81" t="s">
        <v>214</v>
      </c>
      <c r="F54" s="81" t="s">
        <v>157</v>
      </c>
      <c r="G54" s="81" t="s">
        <v>190</v>
      </c>
      <c r="H54" s="81" t="s">
        <v>222</v>
      </c>
      <c r="I54" s="105">
        <v>240</v>
      </c>
      <c r="J54" s="267">
        <v>0</v>
      </c>
      <c r="K54" s="267">
        <v>0</v>
      </c>
      <c r="L54" s="267">
        <v>0</v>
      </c>
      <c r="M54" s="53"/>
    </row>
    <row r="55" spans="1:19" s="64" customFormat="1" ht="25.5" x14ac:dyDescent="0.2">
      <c r="A55" s="261"/>
      <c r="B55" s="155" t="s">
        <v>223</v>
      </c>
      <c r="C55" s="189">
        <v>871</v>
      </c>
      <c r="D55" s="62" t="s">
        <v>157</v>
      </c>
      <c r="E55" s="62" t="s">
        <v>214</v>
      </c>
      <c r="F55" s="62" t="s">
        <v>157</v>
      </c>
      <c r="G55" s="62"/>
      <c r="H55" s="62"/>
      <c r="I55" s="103"/>
      <c r="J55" s="268">
        <f>J56</f>
        <v>888.4</v>
      </c>
      <c r="K55" s="268">
        <f>K56</f>
        <v>600</v>
      </c>
      <c r="L55" s="268">
        <f>L56</f>
        <v>600</v>
      </c>
      <c r="M55" s="53"/>
    </row>
    <row r="56" spans="1:19" s="64" customFormat="1" ht="51" x14ac:dyDescent="0.2">
      <c r="A56" s="261"/>
      <c r="B56" s="168" t="s">
        <v>224</v>
      </c>
      <c r="C56" s="189">
        <v>871</v>
      </c>
      <c r="D56" s="62" t="s">
        <v>157</v>
      </c>
      <c r="E56" s="62" t="s">
        <v>214</v>
      </c>
      <c r="F56" s="62" t="s">
        <v>157</v>
      </c>
      <c r="G56" s="62" t="s">
        <v>164</v>
      </c>
      <c r="H56" s="62"/>
      <c r="I56" s="103"/>
      <c r="J56" s="268">
        <f>J57+J59+J61</f>
        <v>888.4</v>
      </c>
      <c r="K56" s="268">
        <f>K57+K59+K61</f>
        <v>600</v>
      </c>
      <c r="L56" s="268">
        <f>L57+L59+L61</f>
        <v>600</v>
      </c>
      <c r="M56" s="53"/>
    </row>
    <row r="57" spans="1:19" s="64" customFormat="1" ht="68.25" customHeight="1" x14ac:dyDescent="0.2">
      <c r="A57" s="261"/>
      <c r="B57" s="159" t="s">
        <v>225</v>
      </c>
      <c r="C57" s="192">
        <v>871</v>
      </c>
      <c r="D57" s="81" t="s">
        <v>157</v>
      </c>
      <c r="E57" s="81" t="s">
        <v>214</v>
      </c>
      <c r="F57" s="81" t="s">
        <v>157</v>
      </c>
      <c r="G57" s="81" t="s">
        <v>164</v>
      </c>
      <c r="H57" s="81" t="s">
        <v>226</v>
      </c>
      <c r="I57" s="105"/>
      <c r="J57" s="267">
        <f>J58</f>
        <v>50</v>
      </c>
      <c r="K57" s="267">
        <f>K58</f>
        <v>100</v>
      </c>
      <c r="L57" s="267">
        <f>L58</f>
        <v>100</v>
      </c>
      <c r="M57" s="53"/>
    </row>
    <row r="58" spans="1:19" s="108" customFormat="1" ht="12.75" customHeight="1" x14ac:dyDescent="0.2">
      <c r="A58" s="262"/>
      <c r="B58" s="135" t="s">
        <v>175</v>
      </c>
      <c r="C58" s="193">
        <v>871</v>
      </c>
      <c r="D58" s="81" t="s">
        <v>157</v>
      </c>
      <c r="E58" s="81" t="s">
        <v>214</v>
      </c>
      <c r="F58" s="81" t="s">
        <v>157</v>
      </c>
      <c r="G58" s="81" t="s">
        <v>164</v>
      </c>
      <c r="H58" s="81" t="s">
        <v>226</v>
      </c>
      <c r="I58" s="105">
        <v>240</v>
      </c>
      <c r="J58" s="267">
        <v>50</v>
      </c>
      <c r="K58" s="267">
        <v>100</v>
      </c>
      <c r="L58" s="267">
        <v>100</v>
      </c>
      <c r="M58" s="107"/>
    </row>
    <row r="59" spans="1:19" s="64" customFormat="1" ht="76.5" x14ac:dyDescent="0.2">
      <c r="A59" s="261"/>
      <c r="B59" s="169" t="s">
        <v>227</v>
      </c>
      <c r="C59" s="191">
        <v>871</v>
      </c>
      <c r="D59" s="81" t="s">
        <v>157</v>
      </c>
      <c r="E59" s="81" t="s">
        <v>214</v>
      </c>
      <c r="F59" s="81" t="s">
        <v>157</v>
      </c>
      <c r="G59" s="81" t="s">
        <v>164</v>
      </c>
      <c r="H59" s="81" t="s">
        <v>228</v>
      </c>
      <c r="I59" s="105"/>
      <c r="J59" s="267">
        <f>J60</f>
        <v>738.4</v>
      </c>
      <c r="K59" s="267">
        <f>K60</f>
        <v>400</v>
      </c>
      <c r="L59" s="267">
        <f>L60</f>
        <v>400</v>
      </c>
      <c r="M59" s="53"/>
    </row>
    <row r="60" spans="1:19" s="64" customFormat="1" ht="12.75" x14ac:dyDescent="0.2">
      <c r="A60" s="261"/>
      <c r="B60" s="135" t="s">
        <v>175</v>
      </c>
      <c r="C60" s="193">
        <v>871</v>
      </c>
      <c r="D60" s="81" t="s">
        <v>157</v>
      </c>
      <c r="E60" s="81" t="s">
        <v>214</v>
      </c>
      <c r="F60" s="81" t="s">
        <v>157</v>
      </c>
      <c r="G60" s="81" t="s">
        <v>164</v>
      </c>
      <c r="H60" s="81" t="s">
        <v>228</v>
      </c>
      <c r="I60" s="105">
        <v>240</v>
      </c>
      <c r="J60" s="267">
        <v>738.4</v>
      </c>
      <c r="K60" s="267">
        <v>400</v>
      </c>
      <c r="L60" s="267">
        <v>400</v>
      </c>
      <c r="M60" s="53"/>
      <c r="S60" s="255" t="s">
        <v>399</v>
      </c>
    </row>
    <row r="61" spans="1:19" s="64" customFormat="1" ht="60.75" customHeight="1" x14ac:dyDescent="0.2">
      <c r="A61" s="261"/>
      <c r="B61" s="170" t="s">
        <v>229</v>
      </c>
      <c r="C61" s="191">
        <v>871</v>
      </c>
      <c r="D61" s="81" t="s">
        <v>157</v>
      </c>
      <c r="E61" s="81" t="s">
        <v>214</v>
      </c>
      <c r="F61" s="81" t="s">
        <v>157</v>
      </c>
      <c r="G61" s="81" t="s">
        <v>164</v>
      </c>
      <c r="H61" s="81" t="s">
        <v>230</v>
      </c>
      <c r="I61" s="105"/>
      <c r="J61" s="267">
        <f>J62</f>
        <v>100</v>
      </c>
      <c r="K61" s="267">
        <f>K62</f>
        <v>100</v>
      </c>
      <c r="L61" s="267">
        <f>L62</f>
        <v>100</v>
      </c>
      <c r="M61" s="53"/>
    </row>
    <row r="62" spans="1:19" s="64" customFormat="1" ht="17.25" customHeight="1" x14ac:dyDescent="0.2">
      <c r="A62" s="261"/>
      <c r="B62" s="135" t="s">
        <v>175</v>
      </c>
      <c r="C62" s="193">
        <v>871</v>
      </c>
      <c r="D62" s="81" t="s">
        <v>157</v>
      </c>
      <c r="E62" s="81" t="s">
        <v>214</v>
      </c>
      <c r="F62" s="81" t="s">
        <v>157</v>
      </c>
      <c r="G62" s="81" t="s">
        <v>164</v>
      </c>
      <c r="H62" s="81" t="s">
        <v>230</v>
      </c>
      <c r="I62" s="105">
        <v>240</v>
      </c>
      <c r="J62" s="267">
        <v>100</v>
      </c>
      <c r="K62" s="267">
        <v>100</v>
      </c>
      <c r="L62" s="267">
        <v>100</v>
      </c>
      <c r="M62" s="53"/>
    </row>
    <row r="63" spans="1:19" s="64" customFormat="1" ht="25.5" x14ac:dyDescent="0.2">
      <c r="A63" s="261"/>
      <c r="B63" s="134" t="s">
        <v>231</v>
      </c>
      <c r="C63" s="197">
        <v>871</v>
      </c>
      <c r="D63" s="61" t="s">
        <v>157</v>
      </c>
      <c r="E63" s="61" t="s">
        <v>214</v>
      </c>
      <c r="F63" s="62" t="s">
        <v>232</v>
      </c>
      <c r="G63" s="62"/>
      <c r="H63" s="62"/>
      <c r="I63" s="103"/>
      <c r="J63" s="268">
        <f>J64+J76</f>
        <v>497.5</v>
      </c>
      <c r="K63" s="268">
        <f>K64+K76</f>
        <v>1550</v>
      </c>
      <c r="L63" s="268">
        <f>L64+L76</f>
        <v>1550</v>
      </c>
      <c r="M63" s="53"/>
    </row>
    <row r="64" spans="1:19" s="64" customFormat="1" ht="38.25" x14ac:dyDescent="0.2">
      <c r="A64" s="261"/>
      <c r="B64" s="135" t="s">
        <v>233</v>
      </c>
      <c r="C64" s="193">
        <v>871</v>
      </c>
      <c r="D64" s="84" t="s">
        <v>157</v>
      </c>
      <c r="E64" s="84" t="s">
        <v>214</v>
      </c>
      <c r="F64" s="81" t="s">
        <v>232</v>
      </c>
      <c r="G64" s="81" t="s">
        <v>164</v>
      </c>
      <c r="H64" s="81"/>
      <c r="I64" s="105"/>
      <c r="J64" s="267">
        <f>J65</f>
        <v>60</v>
      </c>
      <c r="K64" s="267">
        <f>K65</f>
        <v>150</v>
      </c>
      <c r="L64" s="267">
        <f>L65</f>
        <v>150</v>
      </c>
      <c r="M64" s="53"/>
    </row>
    <row r="65" spans="1:13" s="64" customFormat="1" ht="12.75" x14ac:dyDescent="0.2">
      <c r="A65" s="261"/>
      <c r="B65" s="135" t="s">
        <v>175</v>
      </c>
      <c r="C65" s="193">
        <v>871</v>
      </c>
      <c r="D65" s="84" t="s">
        <v>157</v>
      </c>
      <c r="E65" s="84" t="s">
        <v>214</v>
      </c>
      <c r="F65" s="81" t="s">
        <v>232</v>
      </c>
      <c r="G65" s="81" t="s">
        <v>164</v>
      </c>
      <c r="H65" s="81" t="s">
        <v>234</v>
      </c>
      <c r="I65" s="105">
        <v>240</v>
      </c>
      <c r="J65" s="267">
        <v>60</v>
      </c>
      <c r="K65" s="267">
        <v>150</v>
      </c>
      <c r="L65" s="267">
        <v>150</v>
      </c>
      <c r="M65" s="53"/>
    </row>
    <row r="66" spans="1:13" s="64" customFormat="1" ht="22.5" hidden="1" customHeight="1" x14ac:dyDescent="0.2">
      <c r="A66" s="261"/>
      <c r="B66" s="135" t="s">
        <v>235</v>
      </c>
      <c r="C66" s="193"/>
      <c r="D66" s="84" t="s">
        <v>157</v>
      </c>
      <c r="E66" s="84" t="s">
        <v>214</v>
      </c>
      <c r="F66" s="81" t="s">
        <v>232</v>
      </c>
      <c r="G66" s="81" t="s">
        <v>164</v>
      </c>
      <c r="H66" s="81"/>
      <c r="I66" s="105"/>
      <c r="J66" s="267">
        <f>J67</f>
        <v>0</v>
      </c>
      <c r="K66" s="267">
        <f>K67</f>
        <v>0</v>
      </c>
      <c r="L66" s="267">
        <f>L67</f>
        <v>0</v>
      </c>
      <c r="M66" s="53"/>
    </row>
    <row r="67" spans="1:13" s="64" customFormat="1" ht="12.75" hidden="1" customHeight="1" x14ac:dyDescent="0.2">
      <c r="A67" s="261"/>
      <c r="B67" s="135" t="s">
        <v>236</v>
      </c>
      <c r="C67" s="193"/>
      <c r="D67" s="84" t="s">
        <v>157</v>
      </c>
      <c r="E67" s="84" t="s">
        <v>214</v>
      </c>
      <c r="F67" s="81" t="s">
        <v>232</v>
      </c>
      <c r="G67" s="81" t="s">
        <v>164</v>
      </c>
      <c r="H67" s="81" t="s">
        <v>237</v>
      </c>
      <c r="I67" s="105">
        <v>240</v>
      </c>
      <c r="J67" s="267">
        <v>0</v>
      </c>
      <c r="K67" s="267">
        <v>0</v>
      </c>
      <c r="L67" s="267">
        <v>0</v>
      </c>
      <c r="M67" s="53"/>
    </row>
    <row r="68" spans="1:13" s="64" customFormat="1" ht="32.25" hidden="1" customHeight="1" x14ac:dyDescent="0.2">
      <c r="A68" s="261"/>
      <c r="B68" s="155" t="s">
        <v>238</v>
      </c>
      <c r="C68" s="189"/>
      <c r="D68" s="61" t="s">
        <v>157</v>
      </c>
      <c r="E68" s="61" t="s">
        <v>214</v>
      </c>
      <c r="F68" s="62" t="s">
        <v>239</v>
      </c>
      <c r="G68" s="62"/>
      <c r="H68" s="62"/>
      <c r="I68" s="103"/>
      <c r="J68" s="268">
        <f t="shared" ref="J68:L69" si="3">J69</f>
        <v>0</v>
      </c>
      <c r="K68" s="268">
        <f t="shared" si="3"/>
        <v>0</v>
      </c>
      <c r="L68" s="268">
        <f t="shared" si="3"/>
        <v>0</v>
      </c>
      <c r="M68" s="53"/>
    </row>
    <row r="69" spans="1:13" s="64" customFormat="1" ht="21" hidden="1" customHeight="1" x14ac:dyDescent="0.2">
      <c r="A69" s="261"/>
      <c r="B69" s="168" t="s">
        <v>240</v>
      </c>
      <c r="C69" s="189"/>
      <c r="D69" s="84" t="s">
        <v>157</v>
      </c>
      <c r="E69" s="84" t="s">
        <v>214</v>
      </c>
      <c r="F69" s="81" t="s">
        <v>239</v>
      </c>
      <c r="G69" s="81" t="s">
        <v>164</v>
      </c>
      <c r="H69" s="81"/>
      <c r="I69" s="105"/>
      <c r="J69" s="267">
        <f t="shared" si="3"/>
        <v>0</v>
      </c>
      <c r="K69" s="267">
        <f t="shared" si="3"/>
        <v>0</v>
      </c>
      <c r="L69" s="267">
        <f t="shared" si="3"/>
        <v>0</v>
      </c>
      <c r="M69" s="53"/>
    </row>
    <row r="70" spans="1:13" s="64" customFormat="1" ht="22.5" hidden="1" customHeight="1" x14ac:dyDescent="0.2">
      <c r="A70" s="261"/>
      <c r="B70" s="135" t="s">
        <v>241</v>
      </c>
      <c r="C70" s="193"/>
      <c r="D70" s="84" t="s">
        <v>157</v>
      </c>
      <c r="E70" s="84" t="s">
        <v>214</v>
      </c>
      <c r="F70" s="81" t="s">
        <v>239</v>
      </c>
      <c r="G70" s="81" t="s">
        <v>164</v>
      </c>
      <c r="H70" s="81" t="s">
        <v>242</v>
      </c>
      <c r="I70" s="105"/>
      <c r="J70" s="267">
        <f>J71+J74</f>
        <v>0</v>
      </c>
      <c r="K70" s="267">
        <f>K71+K74</f>
        <v>0</v>
      </c>
      <c r="L70" s="267">
        <f>L71+L74</f>
        <v>0</v>
      </c>
      <c r="M70" s="53"/>
    </row>
    <row r="71" spans="1:13" s="64" customFormat="1" ht="12.75" hidden="1" customHeight="1" x14ac:dyDescent="0.2">
      <c r="A71" s="261"/>
      <c r="B71" s="135" t="s">
        <v>243</v>
      </c>
      <c r="C71" s="193"/>
      <c r="D71" s="84" t="s">
        <v>157</v>
      </c>
      <c r="E71" s="84" t="s">
        <v>214</v>
      </c>
      <c r="F71" s="81" t="s">
        <v>239</v>
      </c>
      <c r="G71" s="81" t="s">
        <v>164</v>
      </c>
      <c r="H71" s="81" t="s">
        <v>244</v>
      </c>
      <c r="I71" s="105"/>
      <c r="J71" s="267">
        <f>J72+J73</f>
        <v>0</v>
      </c>
      <c r="K71" s="267">
        <f>K72+K73</f>
        <v>0</v>
      </c>
      <c r="L71" s="267">
        <f>L72+L73</f>
        <v>0</v>
      </c>
      <c r="M71" s="53"/>
    </row>
    <row r="72" spans="1:13" s="64" customFormat="1" ht="12.75" hidden="1" customHeight="1" x14ac:dyDescent="0.2">
      <c r="A72" s="261"/>
      <c r="B72" s="135" t="s">
        <v>245</v>
      </c>
      <c r="C72" s="193"/>
      <c r="D72" s="84" t="s">
        <v>157</v>
      </c>
      <c r="E72" s="84" t="s">
        <v>214</v>
      </c>
      <c r="F72" s="81" t="s">
        <v>239</v>
      </c>
      <c r="G72" s="81" t="s">
        <v>164</v>
      </c>
      <c r="H72" s="81" t="s">
        <v>244</v>
      </c>
      <c r="I72" s="105">
        <v>240</v>
      </c>
      <c r="J72" s="267">
        <v>0</v>
      </c>
      <c r="K72" s="267">
        <v>0</v>
      </c>
      <c r="L72" s="267">
        <v>0</v>
      </c>
      <c r="M72" s="53"/>
    </row>
    <row r="73" spans="1:13" s="64" customFormat="1" ht="12.75" hidden="1" customHeight="1" x14ac:dyDescent="0.2">
      <c r="A73" s="261"/>
      <c r="B73" s="135" t="s">
        <v>246</v>
      </c>
      <c r="C73" s="193"/>
      <c r="D73" s="84" t="s">
        <v>157</v>
      </c>
      <c r="E73" s="84" t="s">
        <v>214</v>
      </c>
      <c r="F73" s="81" t="s">
        <v>239</v>
      </c>
      <c r="G73" s="81" t="s">
        <v>164</v>
      </c>
      <c r="H73" s="81" t="s">
        <v>244</v>
      </c>
      <c r="I73" s="105">
        <v>360</v>
      </c>
      <c r="J73" s="267">
        <v>0</v>
      </c>
      <c r="K73" s="267">
        <v>0</v>
      </c>
      <c r="L73" s="267">
        <v>0</v>
      </c>
      <c r="M73" s="53"/>
    </row>
    <row r="74" spans="1:13" s="64" customFormat="1" ht="12.75" hidden="1" customHeight="1" x14ac:dyDescent="0.2">
      <c r="A74" s="261"/>
      <c r="B74" s="135" t="s">
        <v>247</v>
      </c>
      <c r="C74" s="193"/>
      <c r="D74" s="84" t="s">
        <v>157</v>
      </c>
      <c r="E74" s="84" t="s">
        <v>214</v>
      </c>
      <c r="F74" s="81" t="s">
        <v>239</v>
      </c>
      <c r="G74" s="81" t="s">
        <v>164</v>
      </c>
      <c r="H74" s="81" t="s">
        <v>248</v>
      </c>
      <c r="I74" s="105"/>
      <c r="J74" s="267">
        <f>J75</f>
        <v>0</v>
      </c>
      <c r="K74" s="267">
        <f>K75</f>
        <v>0</v>
      </c>
      <c r="L74" s="267">
        <f>L75</f>
        <v>0</v>
      </c>
      <c r="M74" s="53"/>
    </row>
    <row r="75" spans="1:13" s="64" customFormat="1" ht="12.75" hidden="1" customHeight="1" x14ac:dyDescent="0.2">
      <c r="A75" s="261"/>
      <c r="B75" s="135" t="s">
        <v>246</v>
      </c>
      <c r="C75" s="193"/>
      <c r="D75" s="84" t="s">
        <v>157</v>
      </c>
      <c r="E75" s="84" t="s">
        <v>214</v>
      </c>
      <c r="F75" s="81" t="s">
        <v>239</v>
      </c>
      <c r="G75" s="81" t="s">
        <v>164</v>
      </c>
      <c r="H75" s="81" t="s">
        <v>248</v>
      </c>
      <c r="I75" s="105">
        <v>360</v>
      </c>
      <c r="J75" s="267">
        <v>0</v>
      </c>
      <c r="K75" s="267">
        <v>0</v>
      </c>
      <c r="L75" s="267">
        <v>0</v>
      </c>
      <c r="M75" s="53"/>
    </row>
    <row r="76" spans="1:13" s="64" customFormat="1" ht="26.25" customHeight="1" x14ac:dyDescent="0.2">
      <c r="A76" s="261"/>
      <c r="B76" s="135" t="s">
        <v>249</v>
      </c>
      <c r="C76" s="193">
        <v>871</v>
      </c>
      <c r="D76" s="84" t="s">
        <v>157</v>
      </c>
      <c r="E76" s="84" t="s">
        <v>214</v>
      </c>
      <c r="F76" s="81" t="s">
        <v>232</v>
      </c>
      <c r="G76" s="81" t="s">
        <v>170</v>
      </c>
      <c r="H76" s="81" t="s">
        <v>237</v>
      </c>
      <c r="I76" s="105"/>
      <c r="J76" s="267">
        <f>J77+J78</f>
        <v>437.5</v>
      </c>
      <c r="K76" s="267">
        <f>K77+K78</f>
        <v>1400</v>
      </c>
      <c r="L76" s="267">
        <f>L77+L78</f>
        <v>1400</v>
      </c>
      <c r="M76" s="53"/>
    </row>
    <row r="77" spans="1:13" s="64" customFormat="1" ht="21.75" customHeight="1" x14ac:dyDescent="0.2">
      <c r="A77" s="261"/>
      <c r="B77" s="135" t="s">
        <v>175</v>
      </c>
      <c r="C77" s="193">
        <v>871</v>
      </c>
      <c r="D77" s="84" t="s">
        <v>157</v>
      </c>
      <c r="E77" s="84" t="s">
        <v>214</v>
      </c>
      <c r="F77" s="81" t="s">
        <v>232</v>
      </c>
      <c r="G77" s="81" t="s">
        <v>170</v>
      </c>
      <c r="H77" s="81" t="s">
        <v>237</v>
      </c>
      <c r="I77" s="105">
        <v>240</v>
      </c>
      <c r="J77" s="267">
        <v>0</v>
      </c>
      <c r="K77" s="267">
        <v>200</v>
      </c>
      <c r="L77" s="267">
        <v>200</v>
      </c>
      <c r="M77" s="53"/>
    </row>
    <row r="78" spans="1:13" s="64" customFormat="1" ht="12.75" customHeight="1" x14ac:dyDescent="0.2">
      <c r="A78" s="261"/>
      <c r="B78" s="135" t="s">
        <v>250</v>
      </c>
      <c r="C78" s="193">
        <v>871</v>
      </c>
      <c r="D78" s="84" t="s">
        <v>157</v>
      </c>
      <c r="E78" s="84" t="s">
        <v>214</v>
      </c>
      <c r="F78" s="81" t="s">
        <v>232</v>
      </c>
      <c r="G78" s="81" t="s">
        <v>170</v>
      </c>
      <c r="H78" s="81" t="s">
        <v>237</v>
      </c>
      <c r="I78" s="105">
        <v>850</v>
      </c>
      <c r="J78" s="267">
        <v>437.5</v>
      </c>
      <c r="K78" s="267">
        <v>1200</v>
      </c>
      <c r="L78" s="267">
        <v>1200</v>
      </c>
      <c r="M78" s="53"/>
    </row>
    <row r="79" spans="1:13" s="64" customFormat="1" ht="12.75" x14ac:dyDescent="0.2">
      <c r="A79" s="261"/>
      <c r="B79" s="155" t="s">
        <v>251</v>
      </c>
      <c r="C79" s="189">
        <v>871</v>
      </c>
      <c r="D79" s="61" t="s">
        <v>157</v>
      </c>
      <c r="E79" s="61" t="s">
        <v>214</v>
      </c>
      <c r="F79" s="62" t="s">
        <v>162</v>
      </c>
      <c r="G79" s="62"/>
      <c r="H79" s="62"/>
      <c r="I79" s="62"/>
      <c r="J79" s="268">
        <f>J80+J88</f>
        <v>166</v>
      </c>
      <c r="K79" s="268">
        <f>K80+K88</f>
        <v>415</v>
      </c>
      <c r="L79" s="268">
        <f>L80+L88</f>
        <v>415</v>
      </c>
      <c r="M79" s="53"/>
    </row>
    <row r="80" spans="1:13" s="64" customFormat="1" ht="12.75" x14ac:dyDescent="0.2">
      <c r="A80" s="261"/>
      <c r="B80" s="155" t="s">
        <v>169</v>
      </c>
      <c r="C80" s="189">
        <v>871</v>
      </c>
      <c r="D80" s="61" t="s">
        <v>157</v>
      </c>
      <c r="E80" s="61" t="s">
        <v>214</v>
      </c>
      <c r="F80" s="62" t="s">
        <v>162</v>
      </c>
      <c r="G80" s="62" t="s">
        <v>170</v>
      </c>
      <c r="H80" s="62"/>
      <c r="I80" s="62"/>
      <c r="J80" s="268">
        <f>J83+J85+J81</f>
        <v>166</v>
      </c>
      <c r="K80" s="268">
        <f t="shared" ref="K80:L80" si="4">K83+K85+K81</f>
        <v>415</v>
      </c>
      <c r="L80" s="268">
        <f t="shared" si="4"/>
        <v>415</v>
      </c>
      <c r="M80" s="53"/>
    </row>
    <row r="81" spans="1:17" s="64" customFormat="1" ht="25.5" x14ac:dyDescent="0.2">
      <c r="A81" s="261"/>
      <c r="B81" s="159" t="s">
        <v>252</v>
      </c>
      <c r="C81" s="192">
        <v>871</v>
      </c>
      <c r="D81" s="84" t="s">
        <v>157</v>
      </c>
      <c r="E81" s="84" t="s">
        <v>214</v>
      </c>
      <c r="F81" s="81" t="s">
        <v>162</v>
      </c>
      <c r="G81" s="81" t="s">
        <v>170</v>
      </c>
      <c r="H81" s="81" t="s">
        <v>253</v>
      </c>
      <c r="I81" s="62"/>
      <c r="J81" s="267">
        <f>J82</f>
        <v>15</v>
      </c>
      <c r="K81" s="267">
        <f t="shared" ref="K81:L81" si="5">K82</f>
        <v>50</v>
      </c>
      <c r="L81" s="267">
        <f t="shared" si="5"/>
        <v>50</v>
      </c>
      <c r="M81" s="53"/>
    </row>
    <row r="82" spans="1:17" s="64" customFormat="1" ht="12.75" x14ac:dyDescent="0.2">
      <c r="A82" s="261"/>
      <c r="B82" s="159" t="s">
        <v>175</v>
      </c>
      <c r="C82" s="192">
        <v>871</v>
      </c>
      <c r="D82" s="84" t="s">
        <v>157</v>
      </c>
      <c r="E82" s="84" t="s">
        <v>214</v>
      </c>
      <c r="F82" s="81" t="s">
        <v>162</v>
      </c>
      <c r="G82" s="81" t="s">
        <v>170</v>
      </c>
      <c r="H82" s="81" t="s">
        <v>253</v>
      </c>
      <c r="I82" s="81" t="s">
        <v>176</v>
      </c>
      <c r="J82" s="267">
        <v>15</v>
      </c>
      <c r="K82" s="267">
        <v>50</v>
      </c>
      <c r="L82" s="267">
        <v>50</v>
      </c>
      <c r="M82" s="53"/>
      <c r="Q82" s="64">
        <v>150</v>
      </c>
    </row>
    <row r="83" spans="1:17" s="64" customFormat="1" ht="12.75" x14ac:dyDescent="0.2">
      <c r="A83" s="261"/>
      <c r="B83" s="159" t="s">
        <v>254</v>
      </c>
      <c r="C83" s="192">
        <v>871</v>
      </c>
      <c r="D83" s="84" t="s">
        <v>157</v>
      </c>
      <c r="E83" s="84" t="s">
        <v>214</v>
      </c>
      <c r="F83" s="81" t="s">
        <v>162</v>
      </c>
      <c r="G83" s="81" t="s">
        <v>170</v>
      </c>
      <c r="H83" s="81" t="s">
        <v>255</v>
      </c>
      <c r="I83" s="81"/>
      <c r="J83" s="267">
        <f>J84</f>
        <v>104</v>
      </c>
      <c r="K83" s="267">
        <f>K84</f>
        <v>354</v>
      </c>
      <c r="L83" s="267">
        <f>L84</f>
        <v>354</v>
      </c>
      <c r="M83" s="53"/>
    </row>
    <row r="84" spans="1:17" s="64" customFormat="1" ht="25.5" x14ac:dyDescent="0.2">
      <c r="A84" s="261"/>
      <c r="B84" s="159" t="s">
        <v>256</v>
      </c>
      <c r="C84" s="192">
        <v>871</v>
      </c>
      <c r="D84" s="84" t="s">
        <v>157</v>
      </c>
      <c r="E84" s="84" t="s">
        <v>214</v>
      </c>
      <c r="F84" s="81" t="s">
        <v>162</v>
      </c>
      <c r="G84" s="81" t="s">
        <v>170</v>
      </c>
      <c r="H84" s="81" t="s">
        <v>255</v>
      </c>
      <c r="I84" s="81" t="s">
        <v>176</v>
      </c>
      <c r="J84" s="267">
        <v>104</v>
      </c>
      <c r="K84" s="267">
        <v>354</v>
      </c>
      <c r="L84" s="267">
        <v>354</v>
      </c>
      <c r="M84" s="53"/>
    </row>
    <row r="85" spans="1:17" s="64" customFormat="1" ht="25.5" hidden="1" x14ac:dyDescent="0.2">
      <c r="A85" s="261"/>
      <c r="B85" s="159" t="s">
        <v>257</v>
      </c>
      <c r="C85" s="192"/>
      <c r="D85" s="84" t="s">
        <v>157</v>
      </c>
      <c r="E85" s="84" t="s">
        <v>214</v>
      </c>
      <c r="F85" s="81" t="s">
        <v>162</v>
      </c>
      <c r="G85" s="81" t="s">
        <v>170</v>
      </c>
      <c r="H85" s="81" t="s">
        <v>255</v>
      </c>
      <c r="I85" s="105"/>
      <c r="J85" s="267">
        <f>J86+J87</f>
        <v>47</v>
      </c>
      <c r="K85" s="267">
        <f>K86+K87</f>
        <v>11</v>
      </c>
      <c r="L85" s="267">
        <f>L86+L87</f>
        <v>11</v>
      </c>
      <c r="M85" s="53"/>
    </row>
    <row r="86" spans="1:17" s="64" customFormat="1" ht="13.5" hidden="1" customHeight="1" x14ac:dyDescent="0.2">
      <c r="A86" s="261"/>
      <c r="B86" s="135" t="s">
        <v>236</v>
      </c>
      <c r="C86" s="193"/>
      <c r="D86" s="84" t="s">
        <v>157</v>
      </c>
      <c r="E86" s="84" t="s">
        <v>214</v>
      </c>
      <c r="F86" s="81" t="s">
        <v>162</v>
      </c>
      <c r="G86" s="81" t="s">
        <v>170</v>
      </c>
      <c r="H86" s="81" t="s">
        <v>255</v>
      </c>
      <c r="I86" s="105">
        <v>240</v>
      </c>
      <c r="J86" s="267">
        <v>0</v>
      </c>
      <c r="K86" s="267">
        <v>0</v>
      </c>
      <c r="L86" s="267">
        <v>0</v>
      </c>
      <c r="M86" s="53"/>
    </row>
    <row r="87" spans="1:17" s="64" customFormat="1" ht="12.75" x14ac:dyDescent="0.2">
      <c r="A87" s="261"/>
      <c r="B87" s="135" t="s">
        <v>258</v>
      </c>
      <c r="C87" s="193">
        <v>871</v>
      </c>
      <c r="D87" s="84" t="s">
        <v>157</v>
      </c>
      <c r="E87" s="84" t="s">
        <v>214</v>
      </c>
      <c r="F87" s="81" t="s">
        <v>162</v>
      </c>
      <c r="G87" s="81" t="s">
        <v>170</v>
      </c>
      <c r="H87" s="81" t="s">
        <v>255</v>
      </c>
      <c r="I87" s="105">
        <v>850</v>
      </c>
      <c r="J87" s="267">
        <v>47</v>
      </c>
      <c r="K87" s="267">
        <v>11</v>
      </c>
      <c r="L87" s="267">
        <v>11</v>
      </c>
      <c r="M87" s="53"/>
    </row>
    <row r="88" spans="1:17" s="64" customFormat="1" ht="12.75" hidden="1" x14ac:dyDescent="0.2">
      <c r="A88" s="261"/>
      <c r="B88" s="134" t="s">
        <v>259</v>
      </c>
      <c r="C88" s="197"/>
      <c r="D88" s="61" t="s">
        <v>157</v>
      </c>
      <c r="E88" s="61" t="s">
        <v>214</v>
      </c>
      <c r="F88" s="62" t="s">
        <v>162</v>
      </c>
      <c r="G88" s="62" t="s">
        <v>260</v>
      </c>
      <c r="H88" s="81"/>
      <c r="I88" s="103"/>
      <c r="J88" s="268">
        <f>J90</f>
        <v>0</v>
      </c>
      <c r="K88" s="268">
        <f>K90</f>
        <v>0</v>
      </c>
      <c r="L88" s="268">
        <f>L90</f>
        <v>0</v>
      </c>
      <c r="M88" s="53"/>
    </row>
    <row r="89" spans="1:17" s="108" customFormat="1" ht="12.75" hidden="1" x14ac:dyDescent="0.2">
      <c r="A89" s="262"/>
      <c r="B89" s="135" t="s">
        <v>261</v>
      </c>
      <c r="C89" s="193"/>
      <c r="D89" s="84" t="s">
        <v>157</v>
      </c>
      <c r="E89" s="84" t="s">
        <v>214</v>
      </c>
      <c r="F89" s="81" t="s">
        <v>162</v>
      </c>
      <c r="G89" s="81" t="s">
        <v>260</v>
      </c>
      <c r="H89" s="81" t="s">
        <v>262</v>
      </c>
      <c r="I89" s="103"/>
      <c r="J89" s="267">
        <f>J90</f>
        <v>0</v>
      </c>
      <c r="K89" s="267">
        <f>K90</f>
        <v>0</v>
      </c>
      <c r="L89" s="267">
        <f>L90</f>
        <v>0</v>
      </c>
      <c r="M89" s="107"/>
    </row>
    <row r="90" spans="1:17" s="108" customFormat="1" ht="12.75" hidden="1" x14ac:dyDescent="0.2">
      <c r="A90" s="262"/>
      <c r="B90" s="135" t="s">
        <v>181</v>
      </c>
      <c r="C90" s="193"/>
      <c r="D90" s="84" t="s">
        <v>157</v>
      </c>
      <c r="E90" s="84" t="s">
        <v>214</v>
      </c>
      <c r="F90" s="81" t="s">
        <v>162</v>
      </c>
      <c r="G90" s="81" t="s">
        <v>260</v>
      </c>
      <c r="H90" s="81" t="s">
        <v>262</v>
      </c>
      <c r="I90" s="105">
        <v>240</v>
      </c>
      <c r="J90" s="267">
        <v>0</v>
      </c>
      <c r="K90" s="267">
        <v>0</v>
      </c>
      <c r="L90" s="267">
        <v>0</v>
      </c>
      <c r="M90" s="107"/>
    </row>
    <row r="91" spans="1:17" s="108" customFormat="1" ht="12.75" x14ac:dyDescent="0.2">
      <c r="A91" s="262"/>
      <c r="B91" s="171" t="s">
        <v>183</v>
      </c>
      <c r="C91" s="197">
        <v>871</v>
      </c>
      <c r="D91" s="62" t="s">
        <v>157</v>
      </c>
      <c r="E91" s="62" t="s">
        <v>214</v>
      </c>
      <c r="F91" s="62" t="s">
        <v>184</v>
      </c>
      <c r="G91" s="62"/>
      <c r="H91" s="62"/>
      <c r="I91" s="103"/>
      <c r="J91" s="265">
        <f t="shared" ref="J91:L92" si="6">J92</f>
        <v>16.600000000000001</v>
      </c>
      <c r="K91" s="265">
        <f t="shared" si="6"/>
        <v>0</v>
      </c>
      <c r="L91" s="265">
        <f t="shared" si="6"/>
        <v>0</v>
      </c>
      <c r="M91" s="107"/>
    </row>
    <row r="92" spans="1:17" s="64" customFormat="1" ht="23.25" customHeight="1" x14ac:dyDescent="0.2">
      <c r="A92" s="261"/>
      <c r="B92" s="135" t="s">
        <v>263</v>
      </c>
      <c r="C92" s="193">
        <v>871</v>
      </c>
      <c r="D92" s="81" t="s">
        <v>157</v>
      </c>
      <c r="E92" s="81" t="s">
        <v>214</v>
      </c>
      <c r="F92" s="81" t="s">
        <v>184</v>
      </c>
      <c r="G92" s="81" t="s">
        <v>170</v>
      </c>
      <c r="H92" s="81"/>
      <c r="I92" s="105"/>
      <c r="J92" s="266">
        <f t="shared" si="6"/>
        <v>16.600000000000001</v>
      </c>
      <c r="K92" s="266">
        <f t="shared" si="6"/>
        <v>0</v>
      </c>
      <c r="L92" s="266">
        <f t="shared" si="6"/>
        <v>0</v>
      </c>
      <c r="M92" s="53"/>
    </row>
    <row r="93" spans="1:17" s="64" customFormat="1" ht="25.5" x14ac:dyDescent="0.2">
      <c r="A93" s="261"/>
      <c r="B93" s="135" t="s">
        <v>264</v>
      </c>
      <c r="C93" s="193">
        <v>871</v>
      </c>
      <c r="D93" s="81" t="s">
        <v>157</v>
      </c>
      <c r="E93" s="81" t="s">
        <v>214</v>
      </c>
      <c r="F93" s="81" t="s">
        <v>184</v>
      </c>
      <c r="G93" s="81" t="s">
        <v>170</v>
      </c>
      <c r="H93" s="81" t="s">
        <v>265</v>
      </c>
      <c r="I93" s="105">
        <v>240</v>
      </c>
      <c r="J93" s="266">
        <v>16.600000000000001</v>
      </c>
      <c r="K93" s="266">
        <v>0</v>
      </c>
      <c r="L93" s="266">
        <v>0</v>
      </c>
      <c r="M93" s="53"/>
    </row>
    <row r="94" spans="1:17" s="64" customFormat="1" ht="12.75" x14ac:dyDescent="0.2">
      <c r="A94" s="261"/>
      <c r="B94" s="134" t="s">
        <v>266</v>
      </c>
      <c r="C94" s="197">
        <v>871</v>
      </c>
      <c r="D94" s="62" t="s">
        <v>157</v>
      </c>
      <c r="E94" s="62" t="s">
        <v>214</v>
      </c>
      <c r="F94" s="62" t="s">
        <v>267</v>
      </c>
      <c r="G94" s="62"/>
      <c r="H94" s="62"/>
      <c r="I94" s="103"/>
      <c r="J94" s="265">
        <f>J95</f>
        <v>180</v>
      </c>
      <c r="K94" s="265">
        <f>K95</f>
        <v>0</v>
      </c>
      <c r="L94" s="265">
        <f>L95</f>
        <v>0</v>
      </c>
      <c r="M94" s="53"/>
    </row>
    <row r="95" spans="1:17" s="64" customFormat="1" ht="25.5" x14ac:dyDescent="0.2">
      <c r="A95" s="261"/>
      <c r="B95" s="135" t="s">
        <v>268</v>
      </c>
      <c r="C95" s="193">
        <v>871</v>
      </c>
      <c r="D95" s="81" t="s">
        <v>157</v>
      </c>
      <c r="E95" s="81" t="s">
        <v>214</v>
      </c>
      <c r="F95" s="81" t="s">
        <v>267</v>
      </c>
      <c r="G95" s="81" t="s">
        <v>269</v>
      </c>
      <c r="H95" s="81"/>
      <c r="I95" s="105"/>
      <c r="J95" s="266">
        <f>J96</f>
        <v>180</v>
      </c>
      <c r="K95" s="266">
        <f>K96+K98</f>
        <v>0</v>
      </c>
      <c r="L95" s="266">
        <f>L96+L98</f>
        <v>0</v>
      </c>
      <c r="M95" s="53"/>
    </row>
    <row r="96" spans="1:17" s="64" customFormat="1" ht="25.5" x14ac:dyDescent="0.2">
      <c r="A96" s="261"/>
      <c r="B96" s="134" t="s">
        <v>270</v>
      </c>
      <c r="C96" s="197">
        <v>871</v>
      </c>
      <c r="D96" s="61" t="s">
        <v>157</v>
      </c>
      <c r="E96" s="61" t="s">
        <v>214</v>
      </c>
      <c r="F96" s="62" t="s">
        <v>267</v>
      </c>
      <c r="G96" s="62" t="s">
        <v>269</v>
      </c>
      <c r="H96" s="62" t="s">
        <v>271</v>
      </c>
      <c r="I96" s="103"/>
      <c r="J96" s="268">
        <f>J97</f>
        <v>180</v>
      </c>
      <c r="K96" s="268">
        <f>K97</f>
        <v>0</v>
      </c>
      <c r="L96" s="268">
        <f>L97</f>
        <v>0</v>
      </c>
      <c r="M96" s="53"/>
    </row>
    <row r="97" spans="1:13" s="64" customFormat="1" ht="12.75" x14ac:dyDescent="0.2">
      <c r="A97" s="261"/>
      <c r="B97" s="135" t="s">
        <v>272</v>
      </c>
      <c r="C97" s="193">
        <v>871</v>
      </c>
      <c r="D97" s="84" t="s">
        <v>157</v>
      </c>
      <c r="E97" s="84" t="s">
        <v>214</v>
      </c>
      <c r="F97" s="81" t="s">
        <v>267</v>
      </c>
      <c r="G97" s="81" t="s">
        <v>269</v>
      </c>
      <c r="H97" s="81" t="s">
        <v>273</v>
      </c>
      <c r="I97" s="105">
        <v>350</v>
      </c>
      <c r="J97" s="267">
        <v>180</v>
      </c>
      <c r="K97" s="267">
        <v>0</v>
      </c>
      <c r="L97" s="267">
        <v>0</v>
      </c>
      <c r="M97" s="53"/>
    </row>
    <row r="98" spans="1:13" s="64" customFormat="1" ht="25.5" x14ac:dyDescent="0.2">
      <c r="A98" s="261"/>
      <c r="B98" s="134" t="s">
        <v>274</v>
      </c>
      <c r="C98" s="197">
        <v>871</v>
      </c>
      <c r="D98" s="61" t="s">
        <v>157</v>
      </c>
      <c r="E98" s="61" t="s">
        <v>214</v>
      </c>
      <c r="F98" s="62" t="s">
        <v>267</v>
      </c>
      <c r="G98" s="62" t="s">
        <v>269</v>
      </c>
      <c r="H98" s="62" t="s">
        <v>275</v>
      </c>
      <c r="I98" s="103"/>
      <c r="J98" s="268">
        <f>J99</f>
        <v>420</v>
      </c>
      <c r="K98" s="268">
        <f>K99</f>
        <v>0</v>
      </c>
      <c r="L98" s="268">
        <f>L99</f>
        <v>0</v>
      </c>
      <c r="M98" s="53"/>
    </row>
    <row r="99" spans="1:13" s="64" customFormat="1" ht="12.75" x14ac:dyDescent="0.2">
      <c r="A99" s="261"/>
      <c r="B99" s="135" t="s">
        <v>272</v>
      </c>
      <c r="C99" s="193">
        <v>871</v>
      </c>
      <c r="D99" s="84" t="s">
        <v>157</v>
      </c>
      <c r="E99" s="84" t="s">
        <v>214</v>
      </c>
      <c r="F99" s="81" t="s">
        <v>267</v>
      </c>
      <c r="G99" s="81" t="s">
        <v>269</v>
      </c>
      <c r="H99" s="81" t="s">
        <v>275</v>
      </c>
      <c r="I99" s="105">
        <v>350</v>
      </c>
      <c r="J99" s="267">
        <v>420</v>
      </c>
      <c r="K99" s="267">
        <v>0</v>
      </c>
      <c r="L99" s="267">
        <v>0</v>
      </c>
      <c r="M99" s="53"/>
    </row>
    <row r="100" spans="1:13" s="64" customFormat="1" ht="12.75" x14ac:dyDescent="0.2">
      <c r="A100" s="261"/>
      <c r="B100" s="172" t="s">
        <v>276</v>
      </c>
      <c r="C100" s="189">
        <v>871</v>
      </c>
      <c r="D100" s="88" t="s">
        <v>232</v>
      </c>
      <c r="E100" s="88"/>
      <c r="F100" s="114"/>
      <c r="G100" s="114"/>
      <c r="H100" s="114"/>
      <c r="I100" s="103"/>
      <c r="J100" s="268">
        <f t="shared" ref="J100:L103" si="7">J101</f>
        <v>360</v>
      </c>
      <c r="K100" s="268">
        <f t="shared" si="7"/>
        <v>381.5</v>
      </c>
      <c r="L100" s="268">
        <f t="shared" si="7"/>
        <v>415.9</v>
      </c>
      <c r="M100" s="53"/>
    </row>
    <row r="101" spans="1:13" s="64" customFormat="1" ht="12.75" x14ac:dyDescent="0.2">
      <c r="A101" s="261"/>
      <c r="B101" s="173" t="s">
        <v>277</v>
      </c>
      <c r="C101" s="189">
        <v>871</v>
      </c>
      <c r="D101" s="88" t="s">
        <v>232</v>
      </c>
      <c r="E101" s="88" t="s">
        <v>239</v>
      </c>
      <c r="F101" s="114"/>
      <c r="G101" s="114"/>
      <c r="H101" s="114"/>
      <c r="I101" s="103"/>
      <c r="J101" s="268">
        <f t="shared" si="7"/>
        <v>360</v>
      </c>
      <c r="K101" s="268">
        <f t="shared" si="7"/>
        <v>381.5</v>
      </c>
      <c r="L101" s="268">
        <f t="shared" si="7"/>
        <v>415.9</v>
      </c>
      <c r="M101" s="53"/>
    </row>
    <row r="102" spans="1:13" s="64" customFormat="1" ht="12.75" x14ac:dyDescent="0.2">
      <c r="A102" s="261"/>
      <c r="B102" s="158" t="s">
        <v>278</v>
      </c>
      <c r="C102" s="190">
        <v>871</v>
      </c>
      <c r="D102" s="59" t="s">
        <v>232</v>
      </c>
      <c r="E102" s="59" t="s">
        <v>239</v>
      </c>
      <c r="F102" s="62" t="s">
        <v>267</v>
      </c>
      <c r="G102" s="62" t="s">
        <v>279</v>
      </c>
      <c r="H102" s="62" t="s">
        <v>242</v>
      </c>
      <c r="I102" s="103"/>
      <c r="J102" s="268">
        <f t="shared" si="7"/>
        <v>360</v>
      </c>
      <c r="K102" s="268">
        <f t="shared" si="7"/>
        <v>381.5</v>
      </c>
      <c r="L102" s="268">
        <f t="shared" si="7"/>
        <v>415.9</v>
      </c>
      <c r="M102" s="63"/>
    </row>
    <row r="103" spans="1:13" s="64" customFormat="1" ht="12.75" x14ac:dyDescent="0.2">
      <c r="A103" s="261"/>
      <c r="B103" s="158" t="s">
        <v>280</v>
      </c>
      <c r="C103" s="190">
        <v>871</v>
      </c>
      <c r="D103" s="73" t="s">
        <v>232</v>
      </c>
      <c r="E103" s="73" t="s">
        <v>239</v>
      </c>
      <c r="F103" s="81" t="s">
        <v>267</v>
      </c>
      <c r="G103" s="81" t="s">
        <v>269</v>
      </c>
      <c r="H103" s="81" t="s">
        <v>242</v>
      </c>
      <c r="I103" s="105"/>
      <c r="J103" s="267">
        <f t="shared" si="7"/>
        <v>360</v>
      </c>
      <c r="K103" s="267">
        <f t="shared" si="7"/>
        <v>381.5</v>
      </c>
      <c r="L103" s="267">
        <f t="shared" si="7"/>
        <v>415.9</v>
      </c>
      <c r="M103" s="63"/>
    </row>
    <row r="104" spans="1:13" s="64" customFormat="1" ht="38.25" x14ac:dyDescent="0.2">
      <c r="A104" s="261"/>
      <c r="B104" s="158" t="s">
        <v>281</v>
      </c>
      <c r="C104" s="190">
        <v>871</v>
      </c>
      <c r="D104" s="73" t="s">
        <v>232</v>
      </c>
      <c r="E104" s="73" t="s">
        <v>239</v>
      </c>
      <c r="F104" s="81" t="s">
        <v>267</v>
      </c>
      <c r="G104" s="81" t="s">
        <v>269</v>
      </c>
      <c r="H104" s="81" t="s">
        <v>282</v>
      </c>
      <c r="I104" s="105"/>
      <c r="J104" s="266">
        <f>J105+J106</f>
        <v>360</v>
      </c>
      <c r="K104" s="266">
        <f>K105+K106</f>
        <v>381.5</v>
      </c>
      <c r="L104" s="266">
        <f>L105+L106</f>
        <v>415.9</v>
      </c>
      <c r="M104" s="63"/>
    </row>
    <row r="105" spans="1:13" s="64" customFormat="1" ht="76.5" x14ac:dyDescent="0.2">
      <c r="A105" s="261"/>
      <c r="B105" s="158" t="s">
        <v>283</v>
      </c>
      <c r="C105" s="190">
        <v>871</v>
      </c>
      <c r="D105" s="73" t="s">
        <v>232</v>
      </c>
      <c r="E105" s="73" t="s">
        <v>239</v>
      </c>
      <c r="F105" s="81" t="s">
        <v>267</v>
      </c>
      <c r="G105" s="81" t="s">
        <v>269</v>
      </c>
      <c r="H105" s="81" t="s">
        <v>282</v>
      </c>
      <c r="I105" s="93" t="s">
        <v>168</v>
      </c>
      <c r="J105" s="266">
        <v>344.5</v>
      </c>
      <c r="K105" s="266">
        <v>369.7</v>
      </c>
      <c r="L105" s="266">
        <v>415.9</v>
      </c>
      <c r="M105" s="63"/>
    </row>
    <row r="106" spans="1:13" s="64" customFormat="1" ht="12.75" x14ac:dyDescent="0.2">
      <c r="A106" s="261"/>
      <c r="B106" s="158" t="s">
        <v>175</v>
      </c>
      <c r="C106" s="190">
        <v>871</v>
      </c>
      <c r="D106" s="73" t="s">
        <v>232</v>
      </c>
      <c r="E106" s="73" t="s">
        <v>239</v>
      </c>
      <c r="F106" s="81" t="s">
        <v>267</v>
      </c>
      <c r="G106" s="81" t="s">
        <v>269</v>
      </c>
      <c r="H106" s="81" t="s">
        <v>282</v>
      </c>
      <c r="I106" s="93" t="s">
        <v>176</v>
      </c>
      <c r="J106" s="266">
        <v>15.5</v>
      </c>
      <c r="K106" s="266">
        <v>11.8</v>
      </c>
      <c r="L106" s="266">
        <v>0</v>
      </c>
      <c r="M106" s="63"/>
    </row>
    <row r="107" spans="1:13" s="64" customFormat="1" ht="12.75" x14ac:dyDescent="0.2">
      <c r="A107" s="261"/>
      <c r="B107" s="172" t="s">
        <v>284</v>
      </c>
      <c r="C107" s="189">
        <v>871</v>
      </c>
      <c r="D107" s="88" t="s">
        <v>239</v>
      </c>
      <c r="E107" s="88"/>
      <c r="F107" s="59"/>
      <c r="G107" s="59"/>
      <c r="H107" s="59"/>
      <c r="I107" s="59"/>
      <c r="J107" s="265">
        <f>J108</f>
        <v>2506.6999999999998</v>
      </c>
      <c r="K107" s="265">
        <f>K109</f>
        <v>1500</v>
      </c>
      <c r="L107" s="265">
        <f>L109</f>
        <v>1500</v>
      </c>
      <c r="M107" s="63"/>
    </row>
    <row r="108" spans="1:13" s="64" customFormat="1" ht="12.75" x14ac:dyDescent="0.2">
      <c r="A108" s="261"/>
      <c r="B108" s="172" t="s">
        <v>285</v>
      </c>
      <c r="C108" s="189">
        <v>871</v>
      </c>
      <c r="D108" s="88" t="s">
        <v>239</v>
      </c>
      <c r="E108" s="88" t="s">
        <v>286</v>
      </c>
      <c r="F108" s="59"/>
      <c r="G108" s="59"/>
      <c r="H108" s="59"/>
      <c r="I108" s="59"/>
      <c r="J108" s="265">
        <f>J109+J121</f>
        <v>2506.6999999999998</v>
      </c>
      <c r="K108" s="265">
        <f t="shared" ref="J108:L109" si="8">K109</f>
        <v>1500</v>
      </c>
      <c r="L108" s="265">
        <f t="shared" si="8"/>
        <v>1500</v>
      </c>
      <c r="M108" s="63"/>
    </row>
    <row r="109" spans="1:13" s="64" customFormat="1" ht="27.75" customHeight="1" x14ac:dyDescent="0.2">
      <c r="A109" s="261"/>
      <c r="B109" s="124" t="s">
        <v>287</v>
      </c>
      <c r="C109" s="188">
        <v>871</v>
      </c>
      <c r="D109" s="62" t="s">
        <v>239</v>
      </c>
      <c r="E109" s="62" t="s">
        <v>286</v>
      </c>
      <c r="F109" s="62" t="s">
        <v>239</v>
      </c>
      <c r="G109" s="62"/>
      <c r="H109" s="62"/>
      <c r="I109" s="103"/>
      <c r="J109" s="265">
        <f t="shared" si="8"/>
        <v>1691.5</v>
      </c>
      <c r="K109" s="265">
        <f t="shared" si="8"/>
        <v>1500</v>
      </c>
      <c r="L109" s="265">
        <f t="shared" si="8"/>
        <v>1500</v>
      </c>
      <c r="M109" s="63"/>
    </row>
    <row r="110" spans="1:13" s="64" customFormat="1" ht="25.5" x14ac:dyDescent="0.2">
      <c r="A110" s="261"/>
      <c r="B110" s="174" t="s">
        <v>288</v>
      </c>
      <c r="C110" s="188">
        <v>871</v>
      </c>
      <c r="D110" s="62" t="s">
        <v>239</v>
      </c>
      <c r="E110" s="62" t="s">
        <v>286</v>
      </c>
      <c r="F110" s="62" t="s">
        <v>239</v>
      </c>
      <c r="G110" s="62" t="s">
        <v>164</v>
      </c>
      <c r="H110" s="62" t="s">
        <v>242</v>
      </c>
      <c r="I110" s="103"/>
      <c r="J110" s="265">
        <f>J112+J114+J116+J118</f>
        <v>1691.5</v>
      </c>
      <c r="K110" s="265">
        <f t="shared" ref="K110:L110" si="9">K112+K114+K116+K118</f>
        <v>1500</v>
      </c>
      <c r="L110" s="265">
        <f t="shared" si="9"/>
        <v>1500</v>
      </c>
      <c r="M110" s="63"/>
    </row>
    <row r="111" spans="1:13" s="64" customFormat="1" ht="12.75" x14ac:dyDescent="0.2">
      <c r="A111" s="261"/>
      <c r="B111" s="157" t="s">
        <v>289</v>
      </c>
      <c r="C111" s="191">
        <v>871</v>
      </c>
      <c r="D111" s="81" t="s">
        <v>239</v>
      </c>
      <c r="E111" s="81" t="s">
        <v>286</v>
      </c>
      <c r="F111" s="81" t="s">
        <v>239</v>
      </c>
      <c r="G111" s="81" t="s">
        <v>164</v>
      </c>
      <c r="H111" s="81" t="s">
        <v>290</v>
      </c>
      <c r="I111" s="105"/>
      <c r="J111" s="266">
        <f>J112</f>
        <v>1400</v>
      </c>
      <c r="K111" s="266">
        <f>K112</f>
        <v>1300</v>
      </c>
      <c r="L111" s="266">
        <f>L112</f>
        <v>1300</v>
      </c>
      <c r="M111" s="53"/>
    </row>
    <row r="112" spans="1:13" s="64" customFormat="1" ht="12.75" x14ac:dyDescent="0.2">
      <c r="A112" s="261"/>
      <c r="B112" s="135" t="s">
        <v>175</v>
      </c>
      <c r="C112" s="193">
        <v>871</v>
      </c>
      <c r="D112" s="81" t="s">
        <v>239</v>
      </c>
      <c r="E112" s="81" t="s">
        <v>286</v>
      </c>
      <c r="F112" s="81" t="s">
        <v>239</v>
      </c>
      <c r="G112" s="81" t="s">
        <v>164</v>
      </c>
      <c r="H112" s="81" t="s">
        <v>290</v>
      </c>
      <c r="I112" s="105">
        <v>240</v>
      </c>
      <c r="J112" s="266">
        <v>1400</v>
      </c>
      <c r="K112" s="266">
        <v>1300</v>
      </c>
      <c r="L112" s="266">
        <v>1300</v>
      </c>
      <c r="M112" s="53"/>
    </row>
    <row r="113" spans="1:13" s="64" customFormat="1" ht="25.5" hidden="1" x14ac:dyDescent="0.2">
      <c r="A113" s="261"/>
      <c r="B113" s="157" t="s">
        <v>291</v>
      </c>
      <c r="C113" s="191"/>
      <c r="D113" s="81" t="s">
        <v>239</v>
      </c>
      <c r="E113" s="81" t="s">
        <v>286</v>
      </c>
      <c r="F113" s="81" t="s">
        <v>239</v>
      </c>
      <c r="G113" s="81" t="s">
        <v>170</v>
      </c>
      <c r="H113" s="81" t="s">
        <v>292</v>
      </c>
      <c r="I113" s="105"/>
      <c r="J113" s="266">
        <f>J114</f>
        <v>0</v>
      </c>
      <c r="K113" s="266">
        <v>0</v>
      </c>
      <c r="L113" s="266">
        <f>L114</f>
        <v>0</v>
      </c>
      <c r="M113" s="53"/>
    </row>
    <row r="114" spans="1:13" s="64" customFormat="1" ht="12.75" hidden="1" x14ac:dyDescent="0.2">
      <c r="A114" s="261"/>
      <c r="B114" s="135" t="s">
        <v>175</v>
      </c>
      <c r="C114" s="193"/>
      <c r="D114" s="81" t="s">
        <v>239</v>
      </c>
      <c r="E114" s="81" t="s">
        <v>286</v>
      </c>
      <c r="F114" s="81" t="s">
        <v>239</v>
      </c>
      <c r="G114" s="81" t="s">
        <v>170</v>
      </c>
      <c r="H114" s="81" t="s">
        <v>292</v>
      </c>
      <c r="I114" s="105">
        <v>240</v>
      </c>
      <c r="J114" s="266">
        <v>0</v>
      </c>
      <c r="K114" s="266">
        <v>0</v>
      </c>
      <c r="L114" s="266">
        <v>0</v>
      </c>
      <c r="M114" s="53"/>
    </row>
    <row r="115" spans="1:13" s="64" customFormat="1" ht="25.5" x14ac:dyDescent="0.2">
      <c r="A115" s="261"/>
      <c r="B115" s="135" t="s">
        <v>293</v>
      </c>
      <c r="C115" s="193">
        <v>871</v>
      </c>
      <c r="D115" s="81" t="s">
        <v>239</v>
      </c>
      <c r="E115" s="81" t="s">
        <v>286</v>
      </c>
      <c r="F115" s="81" t="s">
        <v>239</v>
      </c>
      <c r="G115" s="81" t="s">
        <v>164</v>
      </c>
      <c r="H115" s="81" t="s">
        <v>292</v>
      </c>
      <c r="I115" s="105"/>
      <c r="J115" s="266">
        <f>J116</f>
        <v>0</v>
      </c>
      <c r="K115" s="266">
        <f>K116</f>
        <v>100</v>
      </c>
      <c r="L115" s="266">
        <f>L116</f>
        <v>100</v>
      </c>
      <c r="M115" s="53"/>
    </row>
    <row r="116" spans="1:13" s="64" customFormat="1" ht="12.75" x14ac:dyDescent="0.2">
      <c r="A116" s="261"/>
      <c r="B116" s="135" t="s">
        <v>175</v>
      </c>
      <c r="C116" s="193">
        <v>871</v>
      </c>
      <c r="D116" s="81" t="s">
        <v>239</v>
      </c>
      <c r="E116" s="81" t="s">
        <v>286</v>
      </c>
      <c r="F116" s="81" t="s">
        <v>239</v>
      </c>
      <c r="G116" s="81" t="s">
        <v>164</v>
      </c>
      <c r="H116" s="81" t="s">
        <v>292</v>
      </c>
      <c r="I116" s="105">
        <v>240</v>
      </c>
      <c r="J116" s="266">
        <v>0</v>
      </c>
      <c r="K116" s="266">
        <v>100</v>
      </c>
      <c r="L116" s="266">
        <v>100</v>
      </c>
      <c r="M116" s="53"/>
    </row>
    <row r="117" spans="1:13" s="64" customFormat="1" ht="12.75" x14ac:dyDescent="0.2">
      <c r="A117" s="261"/>
      <c r="B117" s="135" t="s">
        <v>294</v>
      </c>
      <c r="C117" s="193">
        <v>871</v>
      </c>
      <c r="D117" s="81" t="s">
        <v>239</v>
      </c>
      <c r="E117" s="81" t="s">
        <v>286</v>
      </c>
      <c r="F117" s="81" t="s">
        <v>239</v>
      </c>
      <c r="G117" s="81" t="s">
        <v>164</v>
      </c>
      <c r="H117" s="81" t="s">
        <v>295</v>
      </c>
      <c r="I117" s="105"/>
      <c r="J117" s="266">
        <f>J118</f>
        <v>291.5</v>
      </c>
      <c r="K117" s="266">
        <f>K118</f>
        <v>100</v>
      </c>
      <c r="L117" s="266">
        <f>L118</f>
        <v>100</v>
      </c>
      <c r="M117" s="53"/>
    </row>
    <row r="118" spans="1:13" s="64" customFormat="1" ht="12.75" x14ac:dyDescent="0.2">
      <c r="A118" s="261"/>
      <c r="B118" s="135" t="s">
        <v>175</v>
      </c>
      <c r="C118" s="193">
        <v>871</v>
      </c>
      <c r="D118" s="81" t="s">
        <v>239</v>
      </c>
      <c r="E118" s="81" t="s">
        <v>286</v>
      </c>
      <c r="F118" s="81" t="s">
        <v>239</v>
      </c>
      <c r="G118" s="81" t="s">
        <v>164</v>
      </c>
      <c r="H118" s="81" t="s">
        <v>295</v>
      </c>
      <c r="I118" s="105">
        <v>240</v>
      </c>
      <c r="J118" s="266">
        <v>291.5</v>
      </c>
      <c r="K118" s="266">
        <v>100</v>
      </c>
      <c r="L118" s="266">
        <v>100</v>
      </c>
      <c r="M118" s="53"/>
    </row>
    <row r="119" spans="1:13" s="64" customFormat="1" ht="12.75" x14ac:dyDescent="0.2">
      <c r="A119" s="261"/>
      <c r="B119" s="304" t="s">
        <v>278</v>
      </c>
      <c r="C119" s="193">
        <v>871</v>
      </c>
      <c r="D119" s="62" t="s">
        <v>239</v>
      </c>
      <c r="E119" s="62" t="s">
        <v>286</v>
      </c>
      <c r="F119" s="62" t="s">
        <v>267</v>
      </c>
      <c r="G119" s="81"/>
      <c r="H119" s="81"/>
      <c r="I119" s="105"/>
      <c r="J119" s="266"/>
      <c r="K119" s="266"/>
      <c r="L119" s="266"/>
      <c r="M119" s="53"/>
    </row>
    <row r="120" spans="1:13" s="64" customFormat="1" ht="38.25" x14ac:dyDescent="0.2">
      <c r="A120" s="261"/>
      <c r="B120" s="305" t="s">
        <v>483</v>
      </c>
      <c r="C120" s="193">
        <v>871</v>
      </c>
      <c r="D120" s="81" t="s">
        <v>239</v>
      </c>
      <c r="E120" s="81" t="s">
        <v>286</v>
      </c>
      <c r="F120" s="81" t="s">
        <v>267</v>
      </c>
      <c r="G120" s="81" t="s">
        <v>269</v>
      </c>
      <c r="H120" s="81"/>
      <c r="I120" s="105"/>
      <c r="J120" s="266"/>
      <c r="K120" s="266"/>
      <c r="L120" s="266"/>
      <c r="M120" s="53"/>
    </row>
    <row r="121" spans="1:13" s="64" customFormat="1" ht="12.75" x14ac:dyDescent="0.2">
      <c r="A121" s="261"/>
      <c r="B121" s="305" t="s">
        <v>175</v>
      </c>
      <c r="C121" s="193">
        <v>871</v>
      </c>
      <c r="D121" s="81" t="s">
        <v>239</v>
      </c>
      <c r="E121" s="81" t="s">
        <v>286</v>
      </c>
      <c r="F121" s="81" t="s">
        <v>267</v>
      </c>
      <c r="G121" s="81" t="s">
        <v>269</v>
      </c>
      <c r="H121" s="81" t="s">
        <v>343</v>
      </c>
      <c r="I121" s="105">
        <v>240</v>
      </c>
      <c r="J121" s="266">
        <v>815.2</v>
      </c>
      <c r="K121" s="266">
        <v>0</v>
      </c>
      <c r="L121" s="266">
        <v>0</v>
      </c>
      <c r="M121" s="53"/>
    </row>
    <row r="122" spans="1:13" s="64" customFormat="1" ht="12.75" x14ac:dyDescent="0.2">
      <c r="A122" s="261"/>
      <c r="B122" s="175" t="s">
        <v>296</v>
      </c>
      <c r="C122" s="189">
        <v>871</v>
      </c>
      <c r="D122" s="61" t="s">
        <v>160</v>
      </c>
      <c r="E122" s="61"/>
      <c r="F122" s="114"/>
      <c r="G122" s="114"/>
      <c r="H122" s="114"/>
      <c r="I122" s="61"/>
      <c r="J122" s="265">
        <f>J126+J123</f>
        <v>1</v>
      </c>
      <c r="K122" s="265">
        <f>K126+K123</f>
        <v>1</v>
      </c>
      <c r="L122" s="265">
        <f>L126+L123</f>
        <v>1</v>
      </c>
      <c r="M122" s="53"/>
    </row>
    <row r="123" spans="1:13" s="64" customFormat="1" ht="12.75" hidden="1" x14ac:dyDescent="0.2">
      <c r="A123" s="261"/>
      <c r="B123" s="175" t="s">
        <v>297</v>
      </c>
      <c r="C123" s="189"/>
      <c r="D123" s="61" t="s">
        <v>160</v>
      </c>
      <c r="E123" s="61" t="s">
        <v>286</v>
      </c>
      <c r="F123" s="114"/>
      <c r="G123" s="114"/>
      <c r="H123" s="114"/>
      <c r="I123" s="61"/>
      <c r="J123" s="265">
        <f t="shared" ref="J123:L124" si="10">J124</f>
        <v>0</v>
      </c>
      <c r="K123" s="265">
        <f t="shared" si="10"/>
        <v>0</v>
      </c>
      <c r="L123" s="265">
        <f t="shared" si="10"/>
        <v>0</v>
      </c>
      <c r="M123" s="53"/>
    </row>
    <row r="124" spans="1:13" s="64" customFormat="1" ht="12.75" hidden="1" x14ac:dyDescent="0.2">
      <c r="A124" s="261"/>
      <c r="B124" s="176" t="s">
        <v>297</v>
      </c>
      <c r="C124" s="192"/>
      <c r="D124" s="81" t="s">
        <v>160</v>
      </c>
      <c r="E124" s="81" t="s">
        <v>286</v>
      </c>
      <c r="F124" s="81" t="s">
        <v>267</v>
      </c>
      <c r="G124" s="81" t="s">
        <v>269</v>
      </c>
      <c r="H124" s="119"/>
      <c r="I124" s="84"/>
      <c r="J124" s="266">
        <f t="shared" si="10"/>
        <v>0</v>
      </c>
      <c r="K124" s="266">
        <f t="shared" si="10"/>
        <v>0</v>
      </c>
      <c r="L124" s="266">
        <f t="shared" si="10"/>
        <v>0</v>
      </c>
      <c r="M124" s="53"/>
    </row>
    <row r="125" spans="1:13" s="64" customFormat="1" ht="12.75" hidden="1" x14ac:dyDescent="0.2">
      <c r="A125" s="261"/>
      <c r="B125" s="176" t="s">
        <v>175</v>
      </c>
      <c r="C125" s="192"/>
      <c r="D125" s="84" t="s">
        <v>160</v>
      </c>
      <c r="E125" s="81" t="s">
        <v>286</v>
      </c>
      <c r="F125" s="81" t="s">
        <v>267</v>
      </c>
      <c r="G125" s="81" t="s">
        <v>269</v>
      </c>
      <c r="H125" s="81" t="s">
        <v>298</v>
      </c>
      <c r="I125" s="81" t="s">
        <v>176</v>
      </c>
      <c r="J125" s="266">
        <v>0</v>
      </c>
      <c r="K125" s="266">
        <v>0</v>
      </c>
      <c r="L125" s="266">
        <v>0</v>
      </c>
      <c r="M125" s="53"/>
    </row>
    <row r="126" spans="1:13" s="64" customFormat="1" ht="12.75" x14ac:dyDescent="0.2">
      <c r="A126" s="261"/>
      <c r="B126" s="177" t="s">
        <v>299</v>
      </c>
      <c r="C126" s="189">
        <v>871</v>
      </c>
      <c r="D126" s="61" t="s">
        <v>160</v>
      </c>
      <c r="E126" s="61" t="s">
        <v>300</v>
      </c>
      <c r="F126" s="114"/>
      <c r="G126" s="114"/>
      <c r="H126" s="114"/>
      <c r="I126" s="61"/>
      <c r="J126" s="265">
        <f t="shared" ref="J126:L128" si="11">J127</f>
        <v>1</v>
      </c>
      <c r="K126" s="265">
        <f t="shared" si="11"/>
        <v>1</v>
      </c>
      <c r="L126" s="265">
        <f t="shared" si="11"/>
        <v>1</v>
      </c>
      <c r="M126" s="53"/>
    </row>
    <row r="127" spans="1:13" s="64" customFormat="1" ht="27.75" customHeight="1" x14ac:dyDescent="0.2">
      <c r="A127" s="261"/>
      <c r="B127" s="174" t="s">
        <v>301</v>
      </c>
      <c r="C127" s="188">
        <v>871</v>
      </c>
      <c r="D127" s="62" t="s">
        <v>160</v>
      </c>
      <c r="E127" s="62" t="s">
        <v>300</v>
      </c>
      <c r="F127" s="62" t="s">
        <v>160</v>
      </c>
      <c r="G127" s="62"/>
      <c r="H127" s="62"/>
      <c r="I127" s="59"/>
      <c r="J127" s="265">
        <f t="shared" si="11"/>
        <v>1</v>
      </c>
      <c r="K127" s="265">
        <f t="shared" si="11"/>
        <v>1</v>
      </c>
      <c r="L127" s="265">
        <f t="shared" si="11"/>
        <v>1</v>
      </c>
      <c r="M127" s="53"/>
    </row>
    <row r="128" spans="1:13" s="64" customFormat="1" ht="36" customHeight="1" x14ac:dyDescent="0.2">
      <c r="A128" s="261"/>
      <c r="B128" s="164" t="s">
        <v>302</v>
      </c>
      <c r="C128" s="191">
        <v>871</v>
      </c>
      <c r="D128" s="81" t="s">
        <v>160</v>
      </c>
      <c r="E128" s="81" t="s">
        <v>300</v>
      </c>
      <c r="F128" s="81" t="s">
        <v>160</v>
      </c>
      <c r="G128" s="81" t="s">
        <v>164</v>
      </c>
      <c r="H128" s="81" t="s">
        <v>303</v>
      </c>
      <c r="I128" s="59"/>
      <c r="J128" s="265">
        <f t="shared" si="11"/>
        <v>1</v>
      </c>
      <c r="K128" s="265">
        <f t="shared" si="11"/>
        <v>1</v>
      </c>
      <c r="L128" s="265">
        <f t="shared" si="11"/>
        <v>1</v>
      </c>
      <c r="M128" s="53"/>
    </row>
    <row r="129" spans="1:13" s="64" customFormat="1" ht="12.75" customHeight="1" x14ac:dyDescent="0.2">
      <c r="A129" s="261"/>
      <c r="B129" s="135" t="s">
        <v>175</v>
      </c>
      <c r="C129" s="193">
        <v>871</v>
      </c>
      <c r="D129" s="81" t="s">
        <v>160</v>
      </c>
      <c r="E129" s="81" t="s">
        <v>300</v>
      </c>
      <c r="F129" s="81" t="s">
        <v>160</v>
      </c>
      <c r="G129" s="81" t="s">
        <v>164</v>
      </c>
      <c r="H129" s="81" t="s">
        <v>303</v>
      </c>
      <c r="I129" s="73" t="s">
        <v>176</v>
      </c>
      <c r="J129" s="266">
        <v>1</v>
      </c>
      <c r="K129" s="266">
        <v>1</v>
      </c>
      <c r="L129" s="266">
        <v>1</v>
      </c>
      <c r="M129" s="53"/>
    </row>
    <row r="130" spans="1:13" s="64" customFormat="1" ht="12.75" customHeight="1" x14ac:dyDescent="0.2">
      <c r="A130" s="261"/>
      <c r="B130" s="172" t="s">
        <v>304</v>
      </c>
      <c r="C130" s="189">
        <v>871</v>
      </c>
      <c r="D130" s="88" t="s">
        <v>305</v>
      </c>
      <c r="E130" s="88"/>
      <c r="F130" s="114"/>
      <c r="G130" s="114"/>
      <c r="H130" s="121"/>
      <c r="I130" s="121"/>
      <c r="J130" s="269">
        <f>J131+J135</f>
        <v>13060.8</v>
      </c>
      <c r="K130" s="269">
        <f t="shared" ref="K130:L130" si="12">K131+K135</f>
        <v>5258.2</v>
      </c>
      <c r="L130" s="269">
        <f t="shared" si="12"/>
        <v>5053.1000000000004</v>
      </c>
      <c r="M130" s="53"/>
    </row>
    <row r="131" spans="1:13" s="64" customFormat="1" ht="12.75" customHeight="1" x14ac:dyDescent="0.2">
      <c r="A131" s="261"/>
      <c r="B131" s="177" t="s">
        <v>306</v>
      </c>
      <c r="C131" s="189">
        <v>871</v>
      </c>
      <c r="D131" s="61" t="s">
        <v>305</v>
      </c>
      <c r="E131" s="61" t="s">
        <v>157</v>
      </c>
      <c r="F131" s="114"/>
      <c r="G131" s="114"/>
      <c r="H131" s="121"/>
      <c r="I131" s="121"/>
      <c r="J131" s="269">
        <f t="shared" ref="J131:L133" si="13">J132</f>
        <v>469.8</v>
      </c>
      <c r="K131" s="269">
        <f t="shared" si="13"/>
        <v>0</v>
      </c>
      <c r="L131" s="269">
        <f t="shared" si="13"/>
        <v>0</v>
      </c>
      <c r="M131" s="53"/>
    </row>
    <row r="132" spans="1:13" ht="12.75" x14ac:dyDescent="0.2">
      <c r="A132" s="261"/>
      <c r="B132" s="171" t="s">
        <v>183</v>
      </c>
      <c r="C132" s="197">
        <v>871</v>
      </c>
      <c r="D132" s="81" t="s">
        <v>305</v>
      </c>
      <c r="E132" s="81" t="s">
        <v>157</v>
      </c>
      <c r="F132" s="81" t="s">
        <v>184</v>
      </c>
      <c r="G132" s="81"/>
      <c r="H132" s="81"/>
      <c r="I132" s="105"/>
      <c r="J132" s="266">
        <f t="shared" si="13"/>
        <v>469.8</v>
      </c>
      <c r="K132" s="266">
        <f t="shared" si="13"/>
        <v>0</v>
      </c>
      <c r="L132" s="266">
        <f t="shared" si="13"/>
        <v>0</v>
      </c>
      <c r="M132" s="53"/>
    </row>
    <row r="133" spans="1:13" ht="12.75" x14ac:dyDescent="0.2">
      <c r="A133" s="261"/>
      <c r="B133" s="135" t="s">
        <v>263</v>
      </c>
      <c r="C133" s="193">
        <v>871</v>
      </c>
      <c r="D133" s="81" t="s">
        <v>305</v>
      </c>
      <c r="E133" s="81" t="s">
        <v>157</v>
      </c>
      <c r="F133" s="81" t="s">
        <v>184</v>
      </c>
      <c r="G133" s="81" t="s">
        <v>269</v>
      </c>
      <c r="H133" s="81"/>
      <c r="I133" s="105"/>
      <c r="J133" s="266">
        <f t="shared" si="13"/>
        <v>469.8</v>
      </c>
      <c r="K133" s="266">
        <f t="shared" si="13"/>
        <v>0</v>
      </c>
      <c r="L133" s="266">
        <f t="shared" si="13"/>
        <v>0</v>
      </c>
      <c r="M133" s="53"/>
    </row>
    <row r="134" spans="1:13" ht="76.5" x14ac:dyDescent="0.2">
      <c r="A134" s="261"/>
      <c r="B134" s="135" t="s">
        <v>307</v>
      </c>
      <c r="C134" s="193">
        <v>871</v>
      </c>
      <c r="D134" s="81" t="s">
        <v>305</v>
      </c>
      <c r="E134" s="81" t="s">
        <v>157</v>
      </c>
      <c r="F134" s="81" t="s">
        <v>184</v>
      </c>
      <c r="G134" s="81" t="s">
        <v>269</v>
      </c>
      <c r="H134" s="81" t="s">
        <v>308</v>
      </c>
      <c r="I134" s="105">
        <v>240</v>
      </c>
      <c r="J134" s="266">
        <v>469.8</v>
      </c>
      <c r="K134" s="266">
        <v>0</v>
      </c>
      <c r="L134" s="266">
        <v>0</v>
      </c>
      <c r="M134" s="53"/>
    </row>
    <row r="135" spans="1:13" ht="12.75" x14ac:dyDescent="0.2">
      <c r="A135" s="261"/>
      <c r="B135" s="177" t="s">
        <v>309</v>
      </c>
      <c r="C135" s="189">
        <v>871</v>
      </c>
      <c r="D135" s="61" t="s">
        <v>305</v>
      </c>
      <c r="E135" s="61" t="s">
        <v>239</v>
      </c>
      <c r="F135" s="114"/>
      <c r="G135" s="114"/>
      <c r="H135" s="114"/>
      <c r="I135" s="105"/>
      <c r="J135" s="265">
        <f>J143+J166</f>
        <v>12591</v>
      </c>
      <c r="K135" s="265">
        <f t="shared" ref="K135:L135" si="14">K143+K166</f>
        <v>5258.2</v>
      </c>
      <c r="L135" s="265">
        <f t="shared" si="14"/>
        <v>5053.1000000000004</v>
      </c>
      <c r="M135" s="53"/>
    </row>
    <row r="136" spans="1:13" ht="21" hidden="1" customHeight="1" x14ac:dyDescent="0.2">
      <c r="A136" s="261"/>
      <c r="B136" s="134" t="s">
        <v>310</v>
      </c>
      <c r="C136" s="197"/>
      <c r="D136" s="62" t="s">
        <v>305</v>
      </c>
      <c r="E136" s="62" t="s">
        <v>239</v>
      </c>
      <c r="F136" s="62" t="s">
        <v>192</v>
      </c>
      <c r="G136" s="62"/>
      <c r="H136" s="62"/>
      <c r="I136" s="103"/>
      <c r="J136" s="265">
        <f>J137</f>
        <v>0</v>
      </c>
      <c r="K136" s="265">
        <f>K137</f>
        <v>0</v>
      </c>
      <c r="L136" s="265">
        <f>L137</f>
        <v>0</v>
      </c>
      <c r="M136" s="53"/>
    </row>
    <row r="137" spans="1:13" ht="12.75" hidden="1" customHeight="1" x14ac:dyDescent="0.2">
      <c r="A137" s="261"/>
      <c r="B137" s="134" t="s">
        <v>311</v>
      </c>
      <c r="C137" s="197"/>
      <c r="D137" s="62" t="s">
        <v>305</v>
      </c>
      <c r="E137" s="62" t="s">
        <v>239</v>
      </c>
      <c r="F137" s="62" t="s">
        <v>192</v>
      </c>
      <c r="G137" s="62" t="s">
        <v>164</v>
      </c>
      <c r="H137" s="62" t="s">
        <v>242</v>
      </c>
      <c r="I137" s="103"/>
      <c r="J137" s="265">
        <f>J140+J142</f>
        <v>0</v>
      </c>
      <c r="K137" s="265">
        <f>K140+K142</f>
        <v>0</v>
      </c>
      <c r="L137" s="265">
        <f>L140+L142</f>
        <v>0</v>
      </c>
      <c r="M137" s="53"/>
    </row>
    <row r="138" spans="1:13" ht="12.75" hidden="1" customHeight="1" x14ac:dyDescent="0.2">
      <c r="A138" s="261"/>
      <c r="B138" s="135" t="s">
        <v>312</v>
      </c>
      <c r="C138" s="193"/>
      <c r="D138" s="81" t="s">
        <v>305</v>
      </c>
      <c r="E138" s="81" t="s">
        <v>239</v>
      </c>
      <c r="F138" s="81" t="s">
        <v>192</v>
      </c>
      <c r="G138" s="81" t="s">
        <v>164</v>
      </c>
      <c r="H138" s="81" t="s">
        <v>313</v>
      </c>
      <c r="I138" s="105"/>
      <c r="J138" s="266">
        <f t="shared" ref="J138:L139" si="15">J139</f>
        <v>0</v>
      </c>
      <c r="K138" s="266">
        <f t="shared" si="15"/>
        <v>0</v>
      </c>
      <c r="L138" s="266">
        <f t="shared" si="15"/>
        <v>0</v>
      </c>
      <c r="M138" s="53"/>
    </row>
    <row r="139" spans="1:13" ht="12.75" hidden="1" customHeight="1" x14ac:dyDescent="0.2">
      <c r="A139" s="261"/>
      <c r="B139" s="135" t="s">
        <v>314</v>
      </c>
      <c r="C139" s="193"/>
      <c r="D139" s="81" t="s">
        <v>305</v>
      </c>
      <c r="E139" s="81" t="s">
        <v>239</v>
      </c>
      <c r="F139" s="81" t="s">
        <v>192</v>
      </c>
      <c r="G139" s="81" t="s">
        <v>164</v>
      </c>
      <c r="H139" s="81" t="s">
        <v>313</v>
      </c>
      <c r="I139" s="105"/>
      <c r="J139" s="266">
        <f t="shared" si="15"/>
        <v>0</v>
      </c>
      <c r="K139" s="266">
        <f t="shared" si="15"/>
        <v>0</v>
      </c>
      <c r="L139" s="266">
        <f t="shared" si="15"/>
        <v>0</v>
      </c>
      <c r="M139" s="53"/>
    </row>
    <row r="140" spans="1:13" ht="12.75" hidden="1" customHeight="1" x14ac:dyDescent="0.2">
      <c r="A140" s="261"/>
      <c r="B140" s="135" t="s">
        <v>236</v>
      </c>
      <c r="C140" s="193"/>
      <c r="D140" s="81" t="s">
        <v>305</v>
      </c>
      <c r="E140" s="81" t="s">
        <v>239</v>
      </c>
      <c r="F140" s="81" t="s">
        <v>192</v>
      </c>
      <c r="G140" s="81" t="s">
        <v>164</v>
      </c>
      <c r="H140" s="81" t="s">
        <v>313</v>
      </c>
      <c r="I140" s="105">
        <v>240</v>
      </c>
      <c r="J140" s="266"/>
      <c r="K140" s="266"/>
      <c r="L140" s="266"/>
      <c r="M140" s="53"/>
    </row>
    <row r="141" spans="1:13" ht="22.5" hidden="1" customHeight="1" x14ac:dyDescent="0.2">
      <c r="A141" s="261"/>
      <c r="B141" s="135" t="s">
        <v>315</v>
      </c>
      <c r="C141" s="193"/>
      <c r="D141" s="81" t="s">
        <v>305</v>
      </c>
      <c r="E141" s="81" t="s">
        <v>239</v>
      </c>
      <c r="F141" s="81" t="s">
        <v>192</v>
      </c>
      <c r="G141" s="81" t="s">
        <v>164</v>
      </c>
      <c r="H141" s="81" t="s">
        <v>316</v>
      </c>
      <c r="I141" s="105"/>
      <c r="J141" s="266"/>
      <c r="K141" s="266"/>
      <c r="L141" s="266"/>
      <c r="M141" s="53"/>
    </row>
    <row r="142" spans="1:13" ht="12.75" hidden="1" customHeight="1" x14ac:dyDescent="0.2">
      <c r="A142" s="261"/>
      <c r="B142" s="135" t="s">
        <v>236</v>
      </c>
      <c r="C142" s="193"/>
      <c r="D142" s="81" t="s">
        <v>305</v>
      </c>
      <c r="E142" s="81" t="s">
        <v>239</v>
      </c>
      <c r="F142" s="81" t="s">
        <v>192</v>
      </c>
      <c r="G142" s="81" t="s">
        <v>164</v>
      </c>
      <c r="H142" s="81" t="s">
        <v>316</v>
      </c>
      <c r="I142" s="105">
        <v>240</v>
      </c>
      <c r="J142" s="266"/>
      <c r="K142" s="266"/>
      <c r="L142" s="266"/>
      <c r="M142" s="53"/>
    </row>
    <row r="143" spans="1:13" ht="25.5" customHeight="1" x14ac:dyDescent="0.2">
      <c r="A143" s="261"/>
      <c r="B143" s="167" t="s">
        <v>317</v>
      </c>
      <c r="C143" s="188">
        <v>871</v>
      </c>
      <c r="D143" s="62" t="s">
        <v>305</v>
      </c>
      <c r="E143" s="62" t="s">
        <v>239</v>
      </c>
      <c r="F143" s="62" t="s">
        <v>305</v>
      </c>
      <c r="G143" s="62"/>
      <c r="H143" s="62"/>
      <c r="I143" s="103"/>
      <c r="J143" s="265">
        <f>J144+J147+J150+J155+J158</f>
        <v>12551</v>
      </c>
      <c r="K143" s="265">
        <f>K144+K147+K150+K155+K158</f>
        <v>5218.2</v>
      </c>
      <c r="L143" s="265">
        <f>L144+L147+L150+L155+L158</f>
        <v>5013.1000000000004</v>
      </c>
      <c r="M143" s="53"/>
    </row>
    <row r="144" spans="1:13" ht="50.25" customHeight="1" x14ac:dyDescent="0.2">
      <c r="A144" s="261"/>
      <c r="B144" s="178" t="s">
        <v>318</v>
      </c>
      <c r="C144" s="188">
        <v>871</v>
      </c>
      <c r="D144" s="62" t="s">
        <v>305</v>
      </c>
      <c r="E144" s="62" t="s">
        <v>239</v>
      </c>
      <c r="F144" s="62" t="s">
        <v>305</v>
      </c>
      <c r="G144" s="62" t="s">
        <v>164</v>
      </c>
      <c r="H144" s="62" t="s">
        <v>242</v>
      </c>
      <c r="I144" s="103"/>
      <c r="J144" s="265">
        <f>J145</f>
        <v>2682.7</v>
      </c>
      <c r="K144" s="265">
        <f t="shared" ref="K144:L144" si="16">K145</f>
        <v>2806.5</v>
      </c>
      <c r="L144" s="265">
        <f t="shared" si="16"/>
        <v>2613.1</v>
      </c>
      <c r="M144" s="53"/>
    </row>
    <row r="145" spans="1:19" ht="17.25" customHeight="1" x14ac:dyDescent="0.2">
      <c r="A145" s="261"/>
      <c r="B145" s="123" t="s">
        <v>319</v>
      </c>
      <c r="C145" s="198">
        <v>871</v>
      </c>
      <c r="D145" s="81" t="s">
        <v>305</v>
      </c>
      <c r="E145" s="81" t="s">
        <v>239</v>
      </c>
      <c r="F145" s="81" t="s">
        <v>305</v>
      </c>
      <c r="G145" s="81" t="s">
        <v>164</v>
      </c>
      <c r="H145" s="81" t="s">
        <v>320</v>
      </c>
      <c r="I145" s="105"/>
      <c r="J145" s="266">
        <f>J146</f>
        <v>2682.7</v>
      </c>
      <c r="K145" s="266">
        <f>K146</f>
        <v>2806.5</v>
      </c>
      <c r="L145" s="266">
        <f>L146</f>
        <v>2613.1</v>
      </c>
      <c r="M145" s="53"/>
    </row>
    <row r="146" spans="1:19" ht="12.75" x14ac:dyDescent="0.2">
      <c r="A146" s="261"/>
      <c r="B146" s="135" t="s">
        <v>236</v>
      </c>
      <c r="C146" s="193">
        <v>871</v>
      </c>
      <c r="D146" s="81" t="s">
        <v>305</v>
      </c>
      <c r="E146" s="81" t="s">
        <v>239</v>
      </c>
      <c r="F146" s="81" t="s">
        <v>305</v>
      </c>
      <c r="G146" s="81" t="s">
        <v>164</v>
      </c>
      <c r="H146" s="81" t="s">
        <v>320</v>
      </c>
      <c r="I146" s="105">
        <v>240</v>
      </c>
      <c r="J146" s="266">
        <v>2682.7</v>
      </c>
      <c r="K146" s="266">
        <v>2806.5</v>
      </c>
      <c r="L146" s="266">
        <v>2613.1</v>
      </c>
      <c r="M146" s="53"/>
    </row>
    <row r="147" spans="1:19" ht="25.5" x14ac:dyDescent="0.2">
      <c r="A147" s="261"/>
      <c r="B147" s="124" t="s">
        <v>321</v>
      </c>
      <c r="C147" s="188">
        <v>871</v>
      </c>
      <c r="D147" s="62" t="s">
        <v>305</v>
      </c>
      <c r="E147" s="62" t="s">
        <v>239</v>
      </c>
      <c r="F147" s="62" t="s">
        <v>305</v>
      </c>
      <c r="G147" s="62" t="s">
        <v>164</v>
      </c>
      <c r="H147" s="62"/>
      <c r="I147" s="103"/>
      <c r="J147" s="265">
        <f>J148+J149</f>
        <v>5422</v>
      </c>
      <c r="K147" s="265">
        <f>K148+K149</f>
        <v>261.7</v>
      </c>
      <c r="L147" s="265">
        <f>L148+L149</f>
        <v>250</v>
      </c>
      <c r="M147" s="53"/>
    </row>
    <row r="148" spans="1:19" ht="25.5" x14ac:dyDescent="0.2">
      <c r="A148" s="261"/>
      <c r="B148" s="125" t="s">
        <v>322</v>
      </c>
      <c r="C148" s="198">
        <v>871</v>
      </c>
      <c r="D148" s="81" t="s">
        <v>305</v>
      </c>
      <c r="E148" s="81" t="s">
        <v>239</v>
      </c>
      <c r="F148" s="81" t="s">
        <v>305</v>
      </c>
      <c r="G148" s="81" t="s">
        <v>164</v>
      </c>
      <c r="H148" s="81" t="s">
        <v>323</v>
      </c>
      <c r="I148" s="105">
        <v>240</v>
      </c>
      <c r="J148" s="266">
        <v>27.1</v>
      </c>
      <c r="K148" s="266">
        <v>250</v>
      </c>
      <c r="L148" s="266">
        <v>250</v>
      </c>
      <c r="M148" s="53"/>
    </row>
    <row r="149" spans="1:19" ht="63.75" x14ac:dyDescent="0.2">
      <c r="A149" s="261"/>
      <c r="B149" s="179" t="s">
        <v>324</v>
      </c>
      <c r="C149" s="191">
        <v>871</v>
      </c>
      <c r="D149" s="81" t="s">
        <v>305</v>
      </c>
      <c r="E149" s="81" t="s">
        <v>239</v>
      </c>
      <c r="F149" s="81" t="s">
        <v>305</v>
      </c>
      <c r="G149" s="81" t="s">
        <v>164</v>
      </c>
      <c r="H149" s="81" t="s">
        <v>325</v>
      </c>
      <c r="I149" s="105">
        <v>240</v>
      </c>
      <c r="J149" s="266">
        <v>5394.9</v>
      </c>
      <c r="K149" s="266">
        <v>11.7</v>
      </c>
      <c r="L149" s="266">
        <v>0</v>
      </c>
      <c r="M149" s="53"/>
      <c r="S149" s="256" t="s">
        <v>401</v>
      </c>
    </row>
    <row r="150" spans="1:19" ht="63.75" x14ac:dyDescent="0.2">
      <c r="A150" s="261"/>
      <c r="B150" s="178" t="s">
        <v>326</v>
      </c>
      <c r="C150" s="188">
        <v>871</v>
      </c>
      <c r="D150" s="62" t="s">
        <v>305</v>
      </c>
      <c r="E150" s="62" t="s">
        <v>239</v>
      </c>
      <c r="F150" s="62" t="s">
        <v>305</v>
      </c>
      <c r="G150" s="62" t="s">
        <v>170</v>
      </c>
      <c r="H150" s="62" t="s">
        <v>242</v>
      </c>
      <c r="I150" s="103"/>
      <c r="J150" s="265">
        <f>J151+J153</f>
        <v>896.8</v>
      </c>
      <c r="K150" s="265">
        <f>K151+K153</f>
        <v>250</v>
      </c>
      <c r="L150" s="265">
        <f>L151+L153</f>
        <v>250</v>
      </c>
      <c r="M150" s="53"/>
    </row>
    <row r="151" spans="1:19" ht="66.75" customHeight="1" x14ac:dyDescent="0.2">
      <c r="A151" s="261"/>
      <c r="B151" s="180" t="s">
        <v>327</v>
      </c>
      <c r="C151" s="191">
        <v>871</v>
      </c>
      <c r="D151" s="81" t="s">
        <v>305</v>
      </c>
      <c r="E151" s="81" t="s">
        <v>239</v>
      </c>
      <c r="F151" s="81" t="s">
        <v>305</v>
      </c>
      <c r="G151" s="81" t="s">
        <v>170</v>
      </c>
      <c r="H151" s="81" t="s">
        <v>328</v>
      </c>
      <c r="I151" s="105"/>
      <c r="J151" s="266">
        <f>J152</f>
        <v>776.8</v>
      </c>
      <c r="K151" s="266">
        <f>K152</f>
        <v>200</v>
      </c>
      <c r="L151" s="266">
        <f>L152</f>
        <v>200</v>
      </c>
      <c r="M151" s="53"/>
    </row>
    <row r="152" spans="1:19" ht="12.75" x14ac:dyDescent="0.2">
      <c r="A152" s="261"/>
      <c r="B152" s="135" t="s">
        <v>236</v>
      </c>
      <c r="C152" s="193">
        <v>871</v>
      </c>
      <c r="D152" s="81" t="s">
        <v>305</v>
      </c>
      <c r="E152" s="81" t="s">
        <v>239</v>
      </c>
      <c r="F152" s="81" t="s">
        <v>305</v>
      </c>
      <c r="G152" s="81" t="s">
        <v>170</v>
      </c>
      <c r="H152" s="81" t="s">
        <v>328</v>
      </c>
      <c r="I152" s="105">
        <v>240</v>
      </c>
      <c r="J152" s="266">
        <v>776.8</v>
      </c>
      <c r="K152" s="266">
        <v>200</v>
      </c>
      <c r="L152" s="266">
        <v>200</v>
      </c>
      <c r="M152" s="53"/>
    </row>
    <row r="153" spans="1:19" ht="76.5" x14ac:dyDescent="0.2">
      <c r="A153" s="261"/>
      <c r="B153" s="180" t="s">
        <v>329</v>
      </c>
      <c r="C153" s="191">
        <v>871</v>
      </c>
      <c r="D153" s="81" t="s">
        <v>305</v>
      </c>
      <c r="E153" s="81" t="s">
        <v>239</v>
      </c>
      <c r="F153" s="81" t="s">
        <v>305</v>
      </c>
      <c r="G153" s="81" t="s">
        <v>170</v>
      </c>
      <c r="H153" s="81" t="s">
        <v>330</v>
      </c>
      <c r="I153" s="105"/>
      <c r="J153" s="266">
        <f>J154</f>
        <v>120</v>
      </c>
      <c r="K153" s="266">
        <f>K154</f>
        <v>50</v>
      </c>
      <c r="L153" s="266">
        <f>L154</f>
        <v>50</v>
      </c>
      <c r="M153" s="53"/>
    </row>
    <row r="154" spans="1:19" ht="12.75" x14ac:dyDescent="0.2">
      <c r="A154" s="261"/>
      <c r="B154" s="135" t="s">
        <v>236</v>
      </c>
      <c r="C154" s="193">
        <v>871</v>
      </c>
      <c r="D154" s="81" t="s">
        <v>305</v>
      </c>
      <c r="E154" s="81" t="s">
        <v>239</v>
      </c>
      <c r="F154" s="81" t="s">
        <v>305</v>
      </c>
      <c r="G154" s="81" t="s">
        <v>170</v>
      </c>
      <c r="H154" s="81" t="s">
        <v>330</v>
      </c>
      <c r="I154" s="105">
        <v>240</v>
      </c>
      <c r="J154" s="266">
        <v>120</v>
      </c>
      <c r="K154" s="266">
        <v>50</v>
      </c>
      <c r="L154" s="266">
        <v>50</v>
      </c>
      <c r="M154" s="53"/>
    </row>
    <row r="155" spans="1:19" ht="25.5" x14ac:dyDescent="0.2">
      <c r="A155" s="261"/>
      <c r="B155" s="128" t="s">
        <v>331</v>
      </c>
      <c r="C155" s="199">
        <v>871</v>
      </c>
      <c r="D155" s="62" t="s">
        <v>305</v>
      </c>
      <c r="E155" s="62" t="s">
        <v>239</v>
      </c>
      <c r="F155" s="62" t="s">
        <v>305</v>
      </c>
      <c r="G155" s="62" t="s">
        <v>332</v>
      </c>
      <c r="H155" s="62" t="s">
        <v>242</v>
      </c>
      <c r="I155" s="103"/>
      <c r="J155" s="265">
        <f t="shared" ref="J155:L156" si="17">J156</f>
        <v>678.9</v>
      </c>
      <c r="K155" s="265">
        <f t="shared" si="17"/>
        <v>200</v>
      </c>
      <c r="L155" s="265">
        <f t="shared" si="17"/>
        <v>200</v>
      </c>
      <c r="M155" s="53"/>
    </row>
    <row r="156" spans="1:19" ht="54" customHeight="1" x14ac:dyDescent="0.2">
      <c r="A156" s="261"/>
      <c r="B156" s="170" t="s">
        <v>333</v>
      </c>
      <c r="C156" s="191">
        <v>871</v>
      </c>
      <c r="D156" s="81" t="s">
        <v>305</v>
      </c>
      <c r="E156" s="81" t="s">
        <v>239</v>
      </c>
      <c r="F156" s="81" t="s">
        <v>305</v>
      </c>
      <c r="G156" s="81" t="s">
        <v>332</v>
      </c>
      <c r="H156" s="81" t="s">
        <v>334</v>
      </c>
      <c r="I156" s="105"/>
      <c r="J156" s="266">
        <f t="shared" si="17"/>
        <v>678.9</v>
      </c>
      <c r="K156" s="266">
        <f t="shared" si="17"/>
        <v>200</v>
      </c>
      <c r="L156" s="266">
        <f t="shared" si="17"/>
        <v>200</v>
      </c>
      <c r="M156" s="53"/>
    </row>
    <row r="157" spans="1:19" ht="12.75" x14ac:dyDescent="0.2">
      <c r="A157" s="261"/>
      <c r="B157" s="135" t="s">
        <v>203</v>
      </c>
      <c r="C157" s="193">
        <v>871</v>
      </c>
      <c r="D157" s="81" t="s">
        <v>305</v>
      </c>
      <c r="E157" s="81" t="s">
        <v>239</v>
      </c>
      <c r="F157" s="81" t="s">
        <v>305</v>
      </c>
      <c r="G157" s="81" t="s">
        <v>332</v>
      </c>
      <c r="H157" s="81" t="s">
        <v>334</v>
      </c>
      <c r="I157" s="105">
        <v>240</v>
      </c>
      <c r="J157" s="266">
        <v>678.9</v>
      </c>
      <c r="K157" s="266">
        <v>200</v>
      </c>
      <c r="L157" s="266">
        <v>200</v>
      </c>
      <c r="M157" s="53"/>
      <c r="S157" s="256" t="s">
        <v>400</v>
      </c>
    </row>
    <row r="158" spans="1:19" ht="12.75" x14ac:dyDescent="0.2">
      <c r="A158" s="261"/>
      <c r="B158" s="129" t="s">
        <v>335</v>
      </c>
      <c r="C158" s="200">
        <v>871</v>
      </c>
      <c r="D158" s="62" t="s">
        <v>305</v>
      </c>
      <c r="E158" s="62" t="s">
        <v>239</v>
      </c>
      <c r="F158" s="62" t="s">
        <v>305</v>
      </c>
      <c r="G158" s="62" t="s">
        <v>336</v>
      </c>
      <c r="H158" s="62" t="s">
        <v>242</v>
      </c>
      <c r="I158" s="103"/>
      <c r="J158" s="265">
        <f t="shared" ref="J158:L159" si="18">J159</f>
        <v>2870.6</v>
      </c>
      <c r="K158" s="265">
        <f t="shared" si="18"/>
        <v>1700</v>
      </c>
      <c r="L158" s="265">
        <f t="shared" si="18"/>
        <v>1700</v>
      </c>
      <c r="M158" s="53"/>
    </row>
    <row r="159" spans="1:19" ht="12.75" x14ac:dyDescent="0.2">
      <c r="A159" s="261"/>
      <c r="B159" s="179" t="s">
        <v>337</v>
      </c>
      <c r="C159" s="191">
        <v>871</v>
      </c>
      <c r="D159" s="81" t="s">
        <v>305</v>
      </c>
      <c r="E159" s="81" t="s">
        <v>239</v>
      </c>
      <c r="F159" s="81" t="s">
        <v>305</v>
      </c>
      <c r="G159" s="81" t="s">
        <v>336</v>
      </c>
      <c r="H159" s="81" t="s">
        <v>338</v>
      </c>
      <c r="I159" s="105"/>
      <c r="J159" s="266">
        <f t="shared" si="18"/>
        <v>2870.6</v>
      </c>
      <c r="K159" s="266">
        <f t="shared" si="18"/>
        <v>1700</v>
      </c>
      <c r="L159" s="266">
        <f t="shared" si="18"/>
        <v>1700</v>
      </c>
      <c r="M159" s="53"/>
    </row>
    <row r="160" spans="1:19" ht="12.75" x14ac:dyDescent="0.2">
      <c r="A160" s="261"/>
      <c r="B160" s="135" t="s">
        <v>236</v>
      </c>
      <c r="C160" s="193">
        <v>871</v>
      </c>
      <c r="D160" s="81" t="s">
        <v>305</v>
      </c>
      <c r="E160" s="81" t="s">
        <v>239</v>
      </c>
      <c r="F160" s="81" t="s">
        <v>305</v>
      </c>
      <c r="G160" s="81" t="s">
        <v>336</v>
      </c>
      <c r="H160" s="81" t="s">
        <v>338</v>
      </c>
      <c r="I160" s="105">
        <v>240</v>
      </c>
      <c r="J160" s="270">
        <v>2870.6</v>
      </c>
      <c r="K160" s="270">
        <v>1700</v>
      </c>
      <c r="L160" s="270">
        <v>1700</v>
      </c>
      <c r="M160" s="53"/>
      <c r="Q160" s="54">
        <v>445.6</v>
      </c>
      <c r="S160" s="256" t="s">
        <v>406</v>
      </c>
    </row>
    <row r="161" spans="1:13" ht="12.75" hidden="1" x14ac:dyDescent="0.2">
      <c r="A161" s="261"/>
      <c r="B161" s="134" t="s">
        <v>183</v>
      </c>
      <c r="C161" s="197"/>
      <c r="D161" s="62" t="s">
        <v>305</v>
      </c>
      <c r="E161" s="62" t="s">
        <v>239</v>
      </c>
      <c r="F161" s="62" t="s">
        <v>184</v>
      </c>
      <c r="G161" s="62"/>
      <c r="H161" s="62"/>
      <c r="I161" s="103"/>
      <c r="J161" s="265">
        <f t="shared" ref="J161:L162" si="19">J162</f>
        <v>0</v>
      </c>
      <c r="K161" s="265">
        <f t="shared" si="19"/>
        <v>0</v>
      </c>
      <c r="L161" s="265">
        <f t="shared" si="19"/>
        <v>0</v>
      </c>
      <c r="M161" s="53"/>
    </row>
    <row r="162" spans="1:13" ht="12.75" hidden="1" x14ac:dyDescent="0.2">
      <c r="A162" s="261"/>
      <c r="B162" s="135" t="s">
        <v>263</v>
      </c>
      <c r="C162" s="193"/>
      <c r="D162" s="81" t="s">
        <v>305</v>
      </c>
      <c r="E162" s="81" t="s">
        <v>239</v>
      </c>
      <c r="F162" s="81" t="s">
        <v>184</v>
      </c>
      <c r="G162" s="81" t="s">
        <v>336</v>
      </c>
      <c r="H162" s="81" t="s">
        <v>339</v>
      </c>
      <c r="I162" s="105"/>
      <c r="J162" s="266">
        <f t="shared" si="19"/>
        <v>0</v>
      </c>
      <c r="K162" s="266">
        <f t="shared" si="19"/>
        <v>0</v>
      </c>
      <c r="L162" s="266">
        <f t="shared" si="19"/>
        <v>0</v>
      </c>
      <c r="M162" s="53"/>
    </row>
    <row r="163" spans="1:13" ht="12.75" hidden="1" x14ac:dyDescent="0.2">
      <c r="A163" s="261"/>
      <c r="B163" s="135" t="s">
        <v>340</v>
      </c>
      <c r="C163" s="193"/>
      <c r="D163" s="81" t="s">
        <v>305</v>
      </c>
      <c r="E163" s="81" t="s">
        <v>239</v>
      </c>
      <c r="F163" s="81" t="s">
        <v>184</v>
      </c>
      <c r="G163" s="81" t="s">
        <v>336</v>
      </c>
      <c r="H163" s="81" t="s">
        <v>339</v>
      </c>
      <c r="I163" s="105">
        <v>240</v>
      </c>
      <c r="J163" s="266">
        <v>0</v>
      </c>
      <c r="K163" s="266">
        <v>0</v>
      </c>
      <c r="L163" s="266">
        <v>0</v>
      </c>
      <c r="M163" s="53"/>
    </row>
    <row r="164" spans="1:13" ht="38.25" hidden="1" x14ac:dyDescent="0.2">
      <c r="A164" s="261"/>
      <c r="B164" s="134" t="s">
        <v>341</v>
      </c>
      <c r="C164" s="197"/>
      <c r="D164" s="62" t="s">
        <v>305</v>
      </c>
      <c r="E164" s="62" t="s">
        <v>239</v>
      </c>
      <c r="F164" s="62" t="s">
        <v>305</v>
      </c>
      <c r="G164" s="62" t="s">
        <v>342</v>
      </c>
      <c r="H164" s="62" t="s">
        <v>343</v>
      </c>
      <c r="I164" s="103"/>
      <c r="J164" s="265">
        <f>J165</f>
        <v>0</v>
      </c>
      <c r="K164" s="265">
        <v>0</v>
      </c>
      <c r="L164" s="265">
        <v>0</v>
      </c>
      <c r="M164" s="53"/>
    </row>
    <row r="165" spans="1:13" ht="12.75" hidden="1" x14ac:dyDescent="0.2">
      <c r="A165" s="261"/>
      <c r="B165" s="135" t="s">
        <v>236</v>
      </c>
      <c r="C165" s="193"/>
      <c r="D165" s="81" t="s">
        <v>305</v>
      </c>
      <c r="E165" s="81" t="s">
        <v>239</v>
      </c>
      <c r="F165" s="81" t="s">
        <v>305</v>
      </c>
      <c r="G165" s="81" t="s">
        <v>342</v>
      </c>
      <c r="H165" s="81" t="s">
        <v>343</v>
      </c>
      <c r="I165" s="105">
        <v>244</v>
      </c>
      <c r="J165" s="266">
        <v>0</v>
      </c>
      <c r="K165" s="266">
        <v>0</v>
      </c>
      <c r="L165" s="266">
        <v>0</v>
      </c>
      <c r="M165" s="53"/>
    </row>
    <row r="166" spans="1:13" ht="25.5" x14ac:dyDescent="0.2">
      <c r="A166" s="261"/>
      <c r="B166" s="263" t="s">
        <v>344</v>
      </c>
      <c r="C166" s="264">
        <v>871</v>
      </c>
      <c r="D166" s="62" t="s">
        <v>305</v>
      </c>
      <c r="E166" s="62" t="s">
        <v>239</v>
      </c>
      <c r="F166" s="62" t="s">
        <v>192</v>
      </c>
      <c r="G166" s="62"/>
      <c r="H166" s="62"/>
      <c r="I166" s="103"/>
      <c r="J166" s="265">
        <f>J167</f>
        <v>40</v>
      </c>
      <c r="K166" s="265">
        <f t="shared" ref="K166:L168" si="20">K167</f>
        <v>40</v>
      </c>
      <c r="L166" s="265">
        <f t="shared" si="20"/>
        <v>40</v>
      </c>
      <c r="M166" s="53"/>
    </row>
    <row r="167" spans="1:13" ht="25.5" x14ac:dyDescent="0.2">
      <c r="A167" s="261"/>
      <c r="B167" s="168" t="s">
        <v>345</v>
      </c>
      <c r="C167" s="189">
        <v>871</v>
      </c>
      <c r="D167" s="81" t="s">
        <v>305</v>
      </c>
      <c r="E167" s="81" t="s">
        <v>239</v>
      </c>
      <c r="F167" s="81" t="s">
        <v>192</v>
      </c>
      <c r="G167" s="81" t="s">
        <v>164</v>
      </c>
      <c r="H167" s="81"/>
      <c r="I167" s="105"/>
      <c r="J167" s="266">
        <f>J168</f>
        <v>40</v>
      </c>
      <c r="K167" s="266">
        <f t="shared" si="20"/>
        <v>40</v>
      </c>
      <c r="L167" s="266">
        <f t="shared" si="20"/>
        <v>40</v>
      </c>
      <c r="M167" s="53"/>
    </row>
    <row r="168" spans="1:13" ht="63.75" x14ac:dyDescent="0.2">
      <c r="A168" s="261"/>
      <c r="B168" s="162" t="s">
        <v>346</v>
      </c>
      <c r="C168" s="196">
        <v>871</v>
      </c>
      <c r="D168" s="81" t="s">
        <v>305</v>
      </c>
      <c r="E168" s="81" t="s">
        <v>239</v>
      </c>
      <c r="F168" s="81" t="s">
        <v>192</v>
      </c>
      <c r="G168" s="81" t="s">
        <v>164</v>
      </c>
      <c r="H168" s="81" t="s">
        <v>347</v>
      </c>
      <c r="I168" s="105"/>
      <c r="J168" s="266">
        <f>J169</f>
        <v>40</v>
      </c>
      <c r="K168" s="266">
        <f t="shared" si="20"/>
        <v>40</v>
      </c>
      <c r="L168" s="266">
        <f t="shared" si="20"/>
        <v>40</v>
      </c>
      <c r="M168" s="53"/>
    </row>
    <row r="169" spans="1:13" ht="12.75" x14ac:dyDescent="0.2">
      <c r="A169" s="261"/>
      <c r="B169" s="162" t="s">
        <v>348</v>
      </c>
      <c r="C169" s="196">
        <v>871</v>
      </c>
      <c r="D169" s="81" t="s">
        <v>305</v>
      </c>
      <c r="E169" s="81" t="s">
        <v>239</v>
      </c>
      <c r="F169" s="81" t="s">
        <v>192</v>
      </c>
      <c r="G169" s="81" t="s">
        <v>164</v>
      </c>
      <c r="H169" s="81" t="s">
        <v>347</v>
      </c>
      <c r="I169" s="105">
        <v>240</v>
      </c>
      <c r="J169" s="266">
        <v>40</v>
      </c>
      <c r="K169" s="266">
        <v>40</v>
      </c>
      <c r="L169" s="266">
        <v>40</v>
      </c>
      <c r="M169" s="53"/>
    </row>
    <row r="170" spans="1:13" ht="20.25" customHeight="1" x14ac:dyDescent="0.2">
      <c r="A170" s="261"/>
      <c r="B170" s="172" t="s">
        <v>349</v>
      </c>
      <c r="C170" s="189">
        <v>871</v>
      </c>
      <c r="D170" s="88" t="s">
        <v>197</v>
      </c>
      <c r="E170" s="88"/>
      <c r="F170" s="88"/>
      <c r="G170" s="88"/>
      <c r="H170" s="88"/>
      <c r="I170" s="88"/>
      <c r="J170" s="271">
        <f>J172</f>
        <v>28.8</v>
      </c>
      <c r="K170" s="271">
        <f>K172</f>
        <v>30</v>
      </c>
      <c r="L170" s="271">
        <f>L172</f>
        <v>30</v>
      </c>
      <c r="M170" s="53"/>
    </row>
    <row r="171" spans="1:13" ht="20.25" customHeight="1" x14ac:dyDescent="0.2">
      <c r="A171" s="261"/>
      <c r="B171" s="172" t="s">
        <v>350</v>
      </c>
      <c r="C171" s="189">
        <v>871</v>
      </c>
      <c r="D171" s="88" t="s">
        <v>197</v>
      </c>
      <c r="E171" s="88" t="s">
        <v>305</v>
      </c>
      <c r="F171" s="88"/>
      <c r="G171" s="88"/>
      <c r="H171" s="88"/>
      <c r="I171" s="88"/>
      <c r="J171" s="271">
        <f t="shared" ref="J171:L173" si="21">J172</f>
        <v>28.8</v>
      </c>
      <c r="K171" s="271">
        <f t="shared" si="21"/>
        <v>30</v>
      </c>
      <c r="L171" s="271">
        <f t="shared" si="21"/>
        <v>30</v>
      </c>
      <c r="M171" s="53"/>
    </row>
    <row r="172" spans="1:13" ht="38.25" x14ac:dyDescent="0.2">
      <c r="A172" s="261"/>
      <c r="B172" s="155" t="s">
        <v>351</v>
      </c>
      <c r="C172" s="189">
        <v>871</v>
      </c>
      <c r="D172" s="61" t="s">
        <v>197</v>
      </c>
      <c r="E172" s="61" t="s">
        <v>305</v>
      </c>
      <c r="F172" s="62" t="s">
        <v>197</v>
      </c>
      <c r="G172" s="62" t="s">
        <v>279</v>
      </c>
      <c r="H172" s="62" t="s">
        <v>242</v>
      </c>
      <c r="I172" s="62"/>
      <c r="J172" s="265">
        <f t="shared" si="21"/>
        <v>28.8</v>
      </c>
      <c r="K172" s="265">
        <f t="shared" si="21"/>
        <v>30</v>
      </c>
      <c r="L172" s="265">
        <f t="shared" si="21"/>
        <v>30</v>
      </c>
      <c r="M172" s="53"/>
    </row>
    <row r="173" spans="1:13" ht="25.5" x14ac:dyDescent="0.2">
      <c r="A173" s="261"/>
      <c r="B173" s="184" t="s">
        <v>352</v>
      </c>
      <c r="C173" s="191">
        <v>871</v>
      </c>
      <c r="D173" s="81" t="s">
        <v>197</v>
      </c>
      <c r="E173" s="81" t="s">
        <v>305</v>
      </c>
      <c r="F173" s="81" t="s">
        <v>197</v>
      </c>
      <c r="G173" s="81" t="s">
        <v>164</v>
      </c>
      <c r="H173" s="81" t="s">
        <v>353</v>
      </c>
      <c r="I173" s="81"/>
      <c r="J173" s="266">
        <f t="shared" si="21"/>
        <v>28.8</v>
      </c>
      <c r="K173" s="266">
        <f t="shared" si="21"/>
        <v>30</v>
      </c>
      <c r="L173" s="266">
        <f t="shared" si="21"/>
        <v>30</v>
      </c>
      <c r="M173" s="53"/>
    </row>
    <row r="174" spans="1:13" ht="18.75" customHeight="1" x14ac:dyDescent="0.2">
      <c r="A174" s="261"/>
      <c r="B174" s="135" t="s">
        <v>236</v>
      </c>
      <c r="C174" s="193">
        <v>871</v>
      </c>
      <c r="D174" s="81" t="s">
        <v>197</v>
      </c>
      <c r="E174" s="81" t="s">
        <v>305</v>
      </c>
      <c r="F174" s="81" t="s">
        <v>197</v>
      </c>
      <c r="G174" s="81" t="s">
        <v>164</v>
      </c>
      <c r="H174" s="81" t="s">
        <v>353</v>
      </c>
      <c r="I174" s="105">
        <v>240</v>
      </c>
      <c r="J174" s="266">
        <v>28.8</v>
      </c>
      <c r="K174" s="266">
        <v>30</v>
      </c>
      <c r="L174" s="266">
        <v>30</v>
      </c>
      <c r="M174" s="53"/>
    </row>
    <row r="175" spans="1:13" ht="12.75" x14ac:dyDescent="0.2">
      <c r="A175" s="261"/>
      <c r="B175" s="172" t="s">
        <v>354</v>
      </c>
      <c r="C175" s="189">
        <v>871</v>
      </c>
      <c r="D175" s="88" t="s">
        <v>355</v>
      </c>
      <c r="E175" s="88"/>
      <c r="F175" s="88"/>
      <c r="G175" s="88"/>
      <c r="H175" s="88"/>
      <c r="I175" s="88"/>
      <c r="J175" s="271">
        <f>J176</f>
        <v>5967.4</v>
      </c>
      <c r="K175" s="271">
        <f>K176</f>
        <v>5485</v>
      </c>
      <c r="L175" s="271">
        <f>L176</f>
        <v>5666.9000000000005</v>
      </c>
      <c r="M175" s="53"/>
    </row>
    <row r="176" spans="1:13" ht="12.75" x14ac:dyDescent="0.2">
      <c r="A176" s="261"/>
      <c r="B176" s="172" t="s">
        <v>356</v>
      </c>
      <c r="C176" s="189">
        <v>871</v>
      </c>
      <c r="D176" s="88" t="s">
        <v>355</v>
      </c>
      <c r="E176" s="88" t="s">
        <v>157</v>
      </c>
      <c r="F176" s="88"/>
      <c r="G176" s="88"/>
      <c r="H176" s="88"/>
      <c r="I176" s="88"/>
      <c r="J176" s="271">
        <f>J177+J185+J188+J191+J194</f>
        <v>5967.4</v>
      </c>
      <c r="K176" s="271">
        <f>K177+K185+K188+K191+K194</f>
        <v>5485</v>
      </c>
      <c r="L176" s="271">
        <f>L177+L185+L188+L191+L194</f>
        <v>5666.9000000000005</v>
      </c>
      <c r="M176" s="53"/>
    </row>
    <row r="177" spans="1:13" ht="25.5" x14ac:dyDescent="0.2">
      <c r="A177" s="261"/>
      <c r="B177" s="185" t="s">
        <v>357</v>
      </c>
      <c r="C177" s="188">
        <v>871</v>
      </c>
      <c r="D177" s="62" t="s">
        <v>355</v>
      </c>
      <c r="E177" s="62" t="s">
        <v>157</v>
      </c>
      <c r="F177" s="62" t="s">
        <v>355</v>
      </c>
      <c r="G177" s="62" t="s">
        <v>279</v>
      </c>
      <c r="H177" s="62" t="s">
        <v>242</v>
      </c>
      <c r="I177" s="81"/>
      <c r="J177" s="265">
        <f>J178+J183</f>
        <v>0</v>
      </c>
      <c r="K177" s="265">
        <f>K178+K183</f>
        <v>0</v>
      </c>
      <c r="L177" s="265">
        <f>L178+L183</f>
        <v>5225.3</v>
      </c>
      <c r="M177" s="53"/>
    </row>
    <row r="178" spans="1:13" ht="25.5" x14ac:dyDescent="0.2">
      <c r="A178" s="261"/>
      <c r="B178" s="186" t="s">
        <v>358</v>
      </c>
      <c r="C178" s="201">
        <v>871</v>
      </c>
      <c r="D178" s="62" t="s">
        <v>355</v>
      </c>
      <c r="E178" s="62" t="s">
        <v>157</v>
      </c>
      <c r="F178" s="62" t="s">
        <v>355</v>
      </c>
      <c r="G178" s="62" t="s">
        <v>164</v>
      </c>
      <c r="H178" s="62" t="s">
        <v>242</v>
      </c>
      <c r="I178" s="62"/>
      <c r="J178" s="265">
        <f>J179</f>
        <v>0</v>
      </c>
      <c r="K178" s="265">
        <f>K179</f>
        <v>0</v>
      </c>
      <c r="L178" s="265">
        <f>L179</f>
        <v>5225.3</v>
      </c>
      <c r="M178" s="53"/>
    </row>
    <row r="179" spans="1:13" ht="12.75" x14ac:dyDescent="0.2">
      <c r="A179" s="261"/>
      <c r="B179" s="164" t="s">
        <v>359</v>
      </c>
      <c r="C179" s="191">
        <v>871</v>
      </c>
      <c r="D179" s="81" t="s">
        <v>355</v>
      </c>
      <c r="E179" s="81" t="s">
        <v>157</v>
      </c>
      <c r="F179" s="81" t="s">
        <v>355</v>
      </c>
      <c r="G179" s="81" t="s">
        <v>164</v>
      </c>
      <c r="H179" s="81" t="s">
        <v>360</v>
      </c>
      <c r="I179" s="81"/>
      <c r="J179" s="266">
        <f>J180+J181+J182</f>
        <v>0</v>
      </c>
      <c r="K179" s="266">
        <f>K180+K181+K182</f>
        <v>0</v>
      </c>
      <c r="L179" s="266">
        <f>L180+L181+L182</f>
        <v>5225.3</v>
      </c>
      <c r="M179" s="53"/>
    </row>
    <row r="180" spans="1:13" ht="25.5" x14ac:dyDescent="0.2">
      <c r="A180" s="261"/>
      <c r="B180" s="158" t="s">
        <v>361</v>
      </c>
      <c r="C180" s="190">
        <v>871</v>
      </c>
      <c r="D180" s="81" t="s">
        <v>355</v>
      </c>
      <c r="E180" s="81" t="s">
        <v>157</v>
      </c>
      <c r="F180" s="81" t="s">
        <v>355</v>
      </c>
      <c r="G180" s="81" t="s">
        <v>164</v>
      </c>
      <c r="H180" s="81" t="s">
        <v>360</v>
      </c>
      <c r="I180" s="105">
        <v>110</v>
      </c>
      <c r="J180" s="266">
        <v>0</v>
      </c>
      <c r="K180" s="266">
        <v>0</v>
      </c>
      <c r="L180" s="266">
        <v>4280.3</v>
      </c>
      <c r="M180" s="53"/>
    </row>
    <row r="181" spans="1:13" ht="12.75" x14ac:dyDescent="0.2">
      <c r="A181" s="261"/>
      <c r="B181" s="135" t="s">
        <v>362</v>
      </c>
      <c r="C181" s="193">
        <v>871</v>
      </c>
      <c r="D181" s="81" t="s">
        <v>355</v>
      </c>
      <c r="E181" s="81" t="s">
        <v>157</v>
      </c>
      <c r="F181" s="81" t="s">
        <v>355</v>
      </c>
      <c r="G181" s="81" t="s">
        <v>164</v>
      </c>
      <c r="H181" s="81" t="s">
        <v>360</v>
      </c>
      <c r="I181" s="105">
        <v>240</v>
      </c>
      <c r="J181" s="272">
        <v>0</v>
      </c>
      <c r="K181" s="272">
        <v>0</v>
      </c>
      <c r="L181" s="266">
        <v>875</v>
      </c>
      <c r="M181" s="53"/>
    </row>
    <row r="182" spans="1:13" ht="12.75" x14ac:dyDescent="0.2">
      <c r="A182" s="261"/>
      <c r="B182" s="135" t="s">
        <v>363</v>
      </c>
      <c r="C182" s="193">
        <v>871</v>
      </c>
      <c r="D182" s="81" t="s">
        <v>355</v>
      </c>
      <c r="E182" s="81" t="s">
        <v>157</v>
      </c>
      <c r="F182" s="81" t="s">
        <v>355</v>
      </c>
      <c r="G182" s="81" t="s">
        <v>164</v>
      </c>
      <c r="H182" s="81" t="s">
        <v>360</v>
      </c>
      <c r="I182" s="105">
        <v>850</v>
      </c>
      <c r="J182" s="272">
        <v>0</v>
      </c>
      <c r="K182" s="272">
        <v>0</v>
      </c>
      <c r="L182" s="266">
        <v>70</v>
      </c>
      <c r="M182" s="53"/>
    </row>
    <row r="183" spans="1:13" ht="12.75" hidden="1" x14ac:dyDescent="0.2">
      <c r="A183" s="261"/>
      <c r="B183" s="133" t="s">
        <v>364</v>
      </c>
      <c r="C183" s="188"/>
      <c r="D183" s="62" t="s">
        <v>355</v>
      </c>
      <c r="E183" s="62" t="s">
        <v>157</v>
      </c>
      <c r="F183" s="62" t="s">
        <v>355</v>
      </c>
      <c r="G183" s="62" t="s">
        <v>170</v>
      </c>
      <c r="H183" s="62"/>
      <c r="I183" s="103"/>
      <c r="J183" s="273">
        <f>J184</f>
        <v>0</v>
      </c>
      <c r="K183" s="273">
        <f>K184</f>
        <v>0</v>
      </c>
      <c r="L183" s="265">
        <f>L184</f>
        <v>0</v>
      </c>
      <c r="M183" s="53"/>
    </row>
    <row r="184" spans="1:13" ht="12.75" hidden="1" x14ac:dyDescent="0.2">
      <c r="A184" s="261"/>
      <c r="B184" s="135" t="s">
        <v>365</v>
      </c>
      <c r="C184" s="193"/>
      <c r="D184" s="81" t="s">
        <v>355</v>
      </c>
      <c r="E184" s="81" t="s">
        <v>157</v>
      </c>
      <c r="F184" s="81" t="s">
        <v>355</v>
      </c>
      <c r="G184" s="81" t="s">
        <v>170</v>
      </c>
      <c r="H184" s="81" t="s">
        <v>360</v>
      </c>
      <c r="I184" s="105">
        <v>240</v>
      </c>
      <c r="J184" s="272">
        <v>0</v>
      </c>
      <c r="K184" s="272">
        <v>0</v>
      </c>
      <c r="L184" s="266">
        <v>0</v>
      </c>
      <c r="M184" s="53"/>
    </row>
    <row r="185" spans="1:13" ht="25.5" hidden="1" x14ac:dyDescent="0.2">
      <c r="A185" s="261"/>
      <c r="B185" s="134" t="s">
        <v>366</v>
      </c>
      <c r="C185" s="197"/>
      <c r="D185" s="62" t="s">
        <v>355</v>
      </c>
      <c r="E185" s="62" t="s">
        <v>157</v>
      </c>
      <c r="F185" s="62" t="s">
        <v>355</v>
      </c>
      <c r="G185" s="62" t="s">
        <v>279</v>
      </c>
      <c r="H185" s="62"/>
      <c r="I185" s="103"/>
      <c r="J185" s="273">
        <f t="shared" ref="J185:L186" si="22">J186</f>
        <v>0</v>
      </c>
      <c r="K185" s="273">
        <f t="shared" si="22"/>
        <v>0</v>
      </c>
      <c r="L185" s="265">
        <f t="shared" si="22"/>
        <v>0</v>
      </c>
      <c r="M185" s="53"/>
    </row>
    <row r="186" spans="1:13" ht="24" hidden="1" customHeight="1" x14ac:dyDescent="0.2">
      <c r="A186" s="261"/>
      <c r="B186" s="134" t="s">
        <v>367</v>
      </c>
      <c r="C186" s="197"/>
      <c r="D186" s="62" t="s">
        <v>355</v>
      </c>
      <c r="E186" s="62" t="s">
        <v>157</v>
      </c>
      <c r="F186" s="62" t="s">
        <v>355</v>
      </c>
      <c r="G186" s="62" t="s">
        <v>164</v>
      </c>
      <c r="H186" s="62" t="s">
        <v>242</v>
      </c>
      <c r="I186" s="103"/>
      <c r="J186" s="273">
        <f t="shared" si="22"/>
        <v>0</v>
      </c>
      <c r="K186" s="273">
        <f t="shared" si="22"/>
        <v>0</v>
      </c>
      <c r="L186" s="265">
        <f t="shared" si="22"/>
        <v>0</v>
      </c>
      <c r="M186" s="53"/>
    </row>
    <row r="187" spans="1:13" ht="33" hidden="1" customHeight="1" x14ac:dyDescent="0.2">
      <c r="A187" s="261"/>
      <c r="B187" s="135" t="s">
        <v>368</v>
      </c>
      <c r="C187" s="193"/>
      <c r="D187" s="81" t="s">
        <v>355</v>
      </c>
      <c r="E187" s="81" t="s">
        <v>157</v>
      </c>
      <c r="F187" s="81" t="s">
        <v>355</v>
      </c>
      <c r="G187" s="81" t="s">
        <v>164</v>
      </c>
      <c r="H187" s="81" t="s">
        <v>360</v>
      </c>
      <c r="I187" s="105">
        <v>240</v>
      </c>
      <c r="J187" s="272">
        <v>0</v>
      </c>
      <c r="K187" s="272">
        <v>0</v>
      </c>
      <c r="L187" s="266">
        <v>0</v>
      </c>
      <c r="M187" s="53"/>
    </row>
    <row r="188" spans="1:13" ht="38.25" customHeight="1" x14ac:dyDescent="0.2">
      <c r="A188" s="261"/>
      <c r="B188" s="136" t="s">
        <v>369</v>
      </c>
      <c r="C188" s="188">
        <v>871</v>
      </c>
      <c r="D188" s="62" t="s">
        <v>355</v>
      </c>
      <c r="E188" s="62" t="s">
        <v>157</v>
      </c>
      <c r="F188" s="62" t="s">
        <v>267</v>
      </c>
      <c r="G188" s="62" t="s">
        <v>269</v>
      </c>
      <c r="H188" s="62" t="s">
        <v>370</v>
      </c>
      <c r="I188" s="103"/>
      <c r="J188" s="273">
        <f t="shared" ref="J188:L189" si="23">J189</f>
        <v>0</v>
      </c>
      <c r="K188" s="273">
        <f t="shared" si="23"/>
        <v>0</v>
      </c>
      <c r="L188" s="265">
        <f t="shared" si="23"/>
        <v>441.6</v>
      </c>
      <c r="M188" s="53"/>
    </row>
    <row r="189" spans="1:13" ht="17.25" customHeight="1" x14ac:dyDescent="0.2">
      <c r="A189" s="261"/>
      <c r="B189" s="135" t="s">
        <v>371</v>
      </c>
      <c r="C189" s="193">
        <v>871</v>
      </c>
      <c r="D189" s="81" t="s">
        <v>355</v>
      </c>
      <c r="E189" s="81" t="s">
        <v>157</v>
      </c>
      <c r="F189" s="81" t="s">
        <v>267</v>
      </c>
      <c r="G189" s="81" t="s">
        <v>269</v>
      </c>
      <c r="H189" s="81"/>
      <c r="I189" s="105"/>
      <c r="J189" s="272">
        <f t="shared" si="23"/>
        <v>0</v>
      </c>
      <c r="K189" s="272">
        <f t="shared" si="23"/>
        <v>0</v>
      </c>
      <c r="L189" s="266">
        <f t="shared" si="23"/>
        <v>441.6</v>
      </c>
      <c r="M189" s="53"/>
    </row>
    <row r="190" spans="1:13" ht="18.75" customHeight="1" x14ac:dyDescent="0.2">
      <c r="A190" s="261"/>
      <c r="B190" s="135" t="s">
        <v>372</v>
      </c>
      <c r="C190" s="193">
        <v>871</v>
      </c>
      <c r="D190" s="81" t="s">
        <v>355</v>
      </c>
      <c r="E190" s="81" t="s">
        <v>157</v>
      </c>
      <c r="F190" s="81" t="s">
        <v>267</v>
      </c>
      <c r="G190" s="81" t="s">
        <v>269</v>
      </c>
      <c r="H190" s="81" t="s">
        <v>370</v>
      </c>
      <c r="I190" s="105">
        <v>110</v>
      </c>
      <c r="J190" s="272">
        <v>0</v>
      </c>
      <c r="K190" s="272">
        <v>0</v>
      </c>
      <c r="L190" s="266">
        <v>441.6</v>
      </c>
      <c r="M190" s="53"/>
    </row>
    <row r="191" spans="1:13" ht="16.5" customHeight="1" x14ac:dyDescent="0.2">
      <c r="A191" s="261"/>
      <c r="B191" s="134" t="s">
        <v>263</v>
      </c>
      <c r="C191" s="197">
        <v>871</v>
      </c>
      <c r="D191" s="62" t="s">
        <v>355</v>
      </c>
      <c r="E191" s="137" t="s">
        <v>157</v>
      </c>
      <c r="F191" s="62" t="s">
        <v>184</v>
      </c>
      <c r="G191" s="62" t="s">
        <v>269</v>
      </c>
      <c r="H191" s="62"/>
      <c r="I191" s="138"/>
      <c r="J191" s="273">
        <f t="shared" ref="J191:L192" si="24">J192</f>
        <v>513.5</v>
      </c>
      <c r="K191" s="273">
        <f t="shared" si="24"/>
        <v>0</v>
      </c>
      <c r="L191" s="265">
        <f t="shared" si="24"/>
        <v>0</v>
      </c>
      <c r="M191" s="53"/>
    </row>
    <row r="192" spans="1:13" ht="63" customHeight="1" x14ac:dyDescent="0.2">
      <c r="A192" s="261"/>
      <c r="B192" s="135" t="s">
        <v>373</v>
      </c>
      <c r="C192" s="193">
        <v>871</v>
      </c>
      <c r="D192" s="81" t="s">
        <v>355</v>
      </c>
      <c r="E192" s="139" t="s">
        <v>157</v>
      </c>
      <c r="F192" s="81" t="s">
        <v>184</v>
      </c>
      <c r="G192" s="81" t="s">
        <v>269</v>
      </c>
      <c r="H192" s="81"/>
      <c r="I192" s="140"/>
      <c r="J192" s="272">
        <f t="shared" si="24"/>
        <v>513.5</v>
      </c>
      <c r="K192" s="272">
        <f t="shared" si="24"/>
        <v>0</v>
      </c>
      <c r="L192" s="266">
        <f t="shared" si="24"/>
        <v>0</v>
      </c>
      <c r="M192" s="53"/>
    </row>
    <row r="193" spans="1:17" ht="18" customHeight="1" x14ac:dyDescent="0.2">
      <c r="A193" s="261"/>
      <c r="B193" s="135" t="s">
        <v>236</v>
      </c>
      <c r="C193" s="193">
        <v>871</v>
      </c>
      <c r="D193" s="81" t="s">
        <v>355</v>
      </c>
      <c r="E193" s="139" t="s">
        <v>157</v>
      </c>
      <c r="F193" s="81" t="s">
        <v>184</v>
      </c>
      <c r="G193" s="81" t="s">
        <v>269</v>
      </c>
      <c r="H193" s="81" t="s">
        <v>374</v>
      </c>
      <c r="I193" s="140">
        <v>240</v>
      </c>
      <c r="J193" s="272">
        <v>513.5</v>
      </c>
      <c r="K193" s="272">
        <v>0</v>
      </c>
      <c r="L193" s="266">
        <v>0</v>
      </c>
      <c r="M193" s="53"/>
    </row>
    <row r="194" spans="1:17" ht="18" customHeight="1" x14ac:dyDescent="0.2">
      <c r="A194" s="261"/>
      <c r="B194" s="134" t="s">
        <v>183</v>
      </c>
      <c r="C194" s="197">
        <v>871</v>
      </c>
      <c r="D194" s="62" t="s">
        <v>355</v>
      </c>
      <c r="E194" s="137" t="s">
        <v>157</v>
      </c>
      <c r="F194" s="62" t="s">
        <v>184</v>
      </c>
      <c r="G194" s="62" t="s">
        <v>279</v>
      </c>
      <c r="H194" s="62"/>
      <c r="I194" s="138"/>
      <c r="J194" s="273">
        <f t="shared" ref="J194:L196" si="25">J195</f>
        <v>5453.9</v>
      </c>
      <c r="K194" s="273">
        <f t="shared" si="25"/>
        <v>5485</v>
      </c>
      <c r="L194" s="265">
        <f t="shared" si="25"/>
        <v>0</v>
      </c>
      <c r="M194" s="53"/>
    </row>
    <row r="195" spans="1:17" ht="42" customHeight="1" x14ac:dyDescent="0.2">
      <c r="A195" s="261"/>
      <c r="B195" s="135" t="s">
        <v>375</v>
      </c>
      <c r="C195" s="193">
        <v>871</v>
      </c>
      <c r="D195" s="81" t="s">
        <v>355</v>
      </c>
      <c r="E195" s="139" t="s">
        <v>157</v>
      </c>
      <c r="F195" s="81" t="s">
        <v>184</v>
      </c>
      <c r="G195" s="81" t="s">
        <v>164</v>
      </c>
      <c r="H195" s="81"/>
      <c r="I195" s="140"/>
      <c r="J195" s="272">
        <f t="shared" si="25"/>
        <v>5453.9</v>
      </c>
      <c r="K195" s="272">
        <f t="shared" si="25"/>
        <v>5485</v>
      </c>
      <c r="L195" s="266">
        <f t="shared" si="25"/>
        <v>0</v>
      </c>
      <c r="M195" s="53"/>
    </row>
    <row r="196" spans="1:17" ht="60.75" customHeight="1" x14ac:dyDescent="0.2">
      <c r="A196" s="261"/>
      <c r="B196" s="135" t="s">
        <v>376</v>
      </c>
      <c r="C196" s="193">
        <v>871</v>
      </c>
      <c r="D196" s="81" t="s">
        <v>355</v>
      </c>
      <c r="E196" s="139" t="s">
        <v>157</v>
      </c>
      <c r="F196" s="81" t="s">
        <v>184</v>
      </c>
      <c r="G196" s="81" t="s">
        <v>164</v>
      </c>
      <c r="H196" s="81" t="s">
        <v>377</v>
      </c>
      <c r="I196" s="140"/>
      <c r="J196" s="272">
        <f t="shared" si="25"/>
        <v>5453.9</v>
      </c>
      <c r="K196" s="272">
        <f t="shared" si="25"/>
        <v>5485</v>
      </c>
      <c r="L196" s="266">
        <f t="shared" si="25"/>
        <v>0</v>
      </c>
      <c r="M196" s="53"/>
    </row>
    <row r="197" spans="1:17" ht="18" customHeight="1" x14ac:dyDescent="0.2">
      <c r="A197" s="261"/>
      <c r="B197" s="135" t="s">
        <v>127</v>
      </c>
      <c r="C197" s="193">
        <v>871</v>
      </c>
      <c r="D197" s="81" t="s">
        <v>355</v>
      </c>
      <c r="E197" s="139" t="s">
        <v>157</v>
      </c>
      <c r="F197" s="81" t="s">
        <v>184</v>
      </c>
      <c r="G197" s="81" t="s">
        <v>164</v>
      </c>
      <c r="H197" s="81" t="s">
        <v>377</v>
      </c>
      <c r="I197" s="140">
        <v>540</v>
      </c>
      <c r="J197" s="272">
        <v>5453.9</v>
      </c>
      <c r="K197" s="272">
        <v>5485</v>
      </c>
      <c r="L197" s="266">
        <v>0</v>
      </c>
      <c r="M197" s="53"/>
      <c r="Q197" s="54">
        <v>236</v>
      </c>
    </row>
    <row r="198" spans="1:17" ht="12.75" x14ac:dyDescent="0.2">
      <c r="A198" s="261"/>
      <c r="B198" s="186" t="s">
        <v>378</v>
      </c>
      <c r="C198" s="201">
        <v>871</v>
      </c>
      <c r="D198" s="59" t="s">
        <v>286</v>
      </c>
      <c r="E198" s="152"/>
      <c r="F198" s="67"/>
      <c r="G198" s="67"/>
      <c r="H198" s="67"/>
      <c r="I198" s="141"/>
      <c r="J198" s="274">
        <f t="shared" ref="J198:L200" si="26">J199</f>
        <v>181.2</v>
      </c>
      <c r="K198" s="274">
        <f t="shared" si="26"/>
        <v>181.2</v>
      </c>
      <c r="L198" s="268">
        <f t="shared" si="26"/>
        <v>181.2</v>
      </c>
      <c r="M198" s="53"/>
    </row>
    <row r="199" spans="1:17" ht="76.5" x14ac:dyDescent="0.2">
      <c r="A199" s="261"/>
      <c r="B199" s="158" t="s">
        <v>379</v>
      </c>
      <c r="C199" s="190">
        <v>871</v>
      </c>
      <c r="D199" s="73" t="s">
        <v>286</v>
      </c>
      <c r="E199" s="74" t="s">
        <v>157</v>
      </c>
      <c r="F199" s="76"/>
      <c r="G199" s="76"/>
      <c r="H199" s="76"/>
      <c r="I199" s="99"/>
      <c r="J199" s="275">
        <f t="shared" si="26"/>
        <v>181.2</v>
      </c>
      <c r="K199" s="275">
        <f t="shared" si="26"/>
        <v>181.2</v>
      </c>
      <c r="L199" s="267">
        <f t="shared" si="26"/>
        <v>181.2</v>
      </c>
      <c r="M199" s="53"/>
    </row>
    <row r="200" spans="1:17" ht="27.75" customHeight="1" x14ac:dyDescent="0.2">
      <c r="A200" s="261"/>
      <c r="B200" s="158" t="s">
        <v>380</v>
      </c>
      <c r="C200" s="190">
        <v>871</v>
      </c>
      <c r="D200" s="73" t="s">
        <v>286</v>
      </c>
      <c r="E200" s="74" t="s">
        <v>157</v>
      </c>
      <c r="F200" s="76" t="s">
        <v>381</v>
      </c>
      <c r="G200" s="76" t="s">
        <v>164</v>
      </c>
      <c r="H200" s="76" t="s">
        <v>382</v>
      </c>
      <c r="I200" s="99"/>
      <c r="J200" s="275">
        <f t="shared" si="26"/>
        <v>181.2</v>
      </c>
      <c r="K200" s="275">
        <f t="shared" si="26"/>
        <v>181.2</v>
      </c>
      <c r="L200" s="267">
        <f t="shared" si="26"/>
        <v>181.2</v>
      </c>
      <c r="M200" s="53"/>
    </row>
    <row r="201" spans="1:17" ht="18" customHeight="1" x14ac:dyDescent="0.2">
      <c r="A201" s="261"/>
      <c r="B201" s="158" t="s">
        <v>383</v>
      </c>
      <c r="C201" s="190">
        <v>871</v>
      </c>
      <c r="D201" s="73" t="s">
        <v>286</v>
      </c>
      <c r="E201" s="74" t="s">
        <v>157</v>
      </c>
      <c r="F201" s="76" t="s">
        <v>381</v>
      </c>
      <c r="G201" s="76" t="s">
        <v>164</v>
      </c>
      <c r="H201" s="76" t="s">
        <v>382</v>
      </c>
      <c r="I201" s="79" t="s">
        <v>384</v>
      </c>
      <c r="J201" s="275">
        <v>181.2</v>
      </c>
      <c r="K201" s="275">
        <v>181.2</v>
      </c>
      <c r="L201" s="267">
        <v>181.2</v>
      </c>
      <c r="M201" s="53"/>
    </row>
    <row r="202" spans="1:17" ht="12.75" customHeight="1" x14ac:dyDescent="0.2">
      <c r="A202" s="261"/>
      <c r="B202" s="185" t="s">
        <v>385</v>
      </c>
      <c r="C202" s="188">
        <v>871</v>
      </c>
      <c r="D202" s="62" t="s">
        <v>208</v>
      </c>
      <c r="E202" s="62" t="s">
        <v>386</v>
      </c>
      <c r="F202" s="62"/>
      <c r="G202" s="62"/>
      <c r="H202" s="62"/>
      <c r="I202" s="62"/>
      <c r="J202" s="273">
        <f t="shared" ref="J202:L204" si="27">J203</f>
        <v>145</v>
      </c>
      <c r="K202" s="273">
        <f t="shared" si="27"/>
        <v>50</v>
      </c>
      <c r="L202" s="265">
        <f t="shared" si="27"/>
        <v>50</v>
      </c>
      <c r="M202" s="53"/>
    </row>
    <row r="203" spans="1:17" ht="18" customHeight="1" x14ac:dyDescent="0.2">
      <c r="A203" s="261"/>
      <c r="B203" s="179" t="s">
        <v>387</v>
      </c>
      <c r="C203" s="191">
        <v>871</v>
      </c>
      <c r="D203" s="81" t="s">
        <v>208</v>
      </c>
      <c r="E203" s="81" t="s">
        <v>305</v>
      </c>
      <c r="F203" s="81"/>
      <c r="G203" s="81"/>
      <c r="H203" s="81"/>
      <c r="I203" s="81"/>
      <c r="J203" s="272">
        <f t="shared" si="27"/>
        <v>145</v>
      </c>
      <c r="K203" s="272">
        <f t="shared" si="27"/>
        <v>50</v>
      </c>
      <c r="L203" s="266">
        <f t="shared" si="27"/>
        <v>50</v>
      </c>
      <c r="M203" s="53"/>
    </row>
    <row r="204" spans="1:17" ht="33" customHeight="1" x14ac:dyDescent="0.2">
      <c r="A204" s="261"/>
      <c r="B204" s="179" t="s">
        <v>388</v>
      </c>
      <c r="C204" s="191">
        <v>871</v>
      </c>
      <c r="D204" s="81" t="s">
        <v>208</v>
      </c>
      <c r="E204" s="81" t="s">
        <v>305</v>
      </c>
      <c r="F204" s="81" t="s">
        <v>389</v>
      </c>
      <c r="G204" s="81" t="s">
        <v>164</v>
      </c>
      <c r="H204" s="81" t="s">
        <v>390</v>
      </c>
      <c r="I204" s="105"/>
      <c r="J204" s="272">
        <f t="shared" si="27"/>
        <v>145</v>
      </c>
      <c r="K204" s="272">
        <f t="shared" si="27"/>
        <v>50</v>
      </c>
      <c r="L204" s="266">
        <f t="shared" si="27"/>
        <v>50</v>
      </c>
      <c r="M204" s="53"/>
    </row>
    <row r="205" spans="1:17" ht="30" customHeight="1" x14ac:dyDescent="0.2">
      <c r="A205" s="261"/>
      <c r="B205" s="135" t="s">
        <v>391</v>
      </c>
      <c r="C205" s="193">
        <v>871</v>
      </c>
      <c r="D205" s="81" t="s">
        <v>208</v>
      </c>
      <c r="E205" s="81" t="s">
        <v>305</v>
      </c>
      <c r="F205" s="81" t="s">
        <v>389</v>
      </c>
      <c r="G205" s="81" t="s">
        <v>164</v>
      </c>
      <c r="H205" s="81" t="s">
        <v>390</v>
      </c>
      <c r="I205" s="105">
        <v>240</v>
      </c>
      <c r="J205" s="272">
        <v>145</v>
      </c>
      <c r="K205" s="272">
        <v>50</v>
      </c>
      <c r="L205" s="266">
        <v>50</v>
      </c>
      <c r="M205" s="53"/>
      <c r="Q205" s="54">
        <v>25</v>
      </c>
    </row>
    <row r="206" spans="1:17" ht="22.5" hidden="1" customHeight="1" x14ac:dyDescent="0.2">
      <c r="A206" s="261"/>
      <c r="B206" s="135" t="s">
        <v>392</v>
      </c>
      <c r="C206" s="135"/>
      <c r="D206" s="81"/>
      <c r="E206" s="81"/>
      <c r="F206" s="81"/>
      <c r="G206" s="81"/>
      <c r="H206" s="81"/>
      <c r="I206" s="105"/>
      <c r="J206" s="272">
        <v>0</v>
      </c>
      <c r="K206" s="272">
        <v>528.29999999999995</v>
      </c>
      <c r="L206" s="266">
        <v>1083.9000000000001</v>
      </c>
      <c r="M206" s="53"/>
    </row>
    <row r="207" spans="1:17" ht="12.75" customHeight="1" x14ac:dyDescent="0.2">
      <c r="A207" s="261"/>
      <c r="B207" s="187" t="s">
        <v>393</v>
      </c>
      <c r="C207" s="187"/>
      <c r="D207" s="81"/>
      <c r="E207" s="81"/>
      <c r="F207" s="81"/>
      <c r="G207" s="81"/>
      <c r="H207" s="81"/>
      <c r="I207" s="81"/>
      <c r="J207" s="273">
        <f>J13+J100+J107+J122+J130+J170+J175+J198+J202</f>
        <v>33235.5</v>
      </c>
      <c r="K207" s="273">
        <f>K13+K100+K107+K122+K130+K170+K175+K198+K202</f>
        <v>20986.600000000002</v>
      </c>
      <c r="L207" s="265">
        <f>L13+L100+L107+L122+L130+L170+L175+L198+L202</f>
        <v>21060.800000000003</v>
      </c>
      <c r="M207" s="53" t="s">
        <v>394</v>
      </c>
    </row>
    <row r="208" spans="1:17" ht="12.75" hidden="1" customHeight="1" x14ac:dyDescent="0.2">
      <c r="B208" s="143"/>
      <c r="C208" s="143"/>
      <c r="D208" s="144"/>
      <c r="E208" s="144"/>
      <c r="F208" s="144"/>
      <c r="G208" s="144"/>
      <c r="H208" s="81" t="s">
        <v>157</v>
      </c>
      <c r="I208" s="81"/>
      <c r="J208" s="145">
        <f>J209+J210+J211+J212+J213</f>
        <v>10984.600000000002</v>
      </c>
      <c r="K208" s="145">
        <f>K209+K210+K211+K212+K213</f>
        <v>8099.7000000000007</v>
      </c>
      <c r="L208" s="146">
        <f>L209+L210+L211+L212+L213</f>
        <v>8162.7000000000007</v>
      </c>
      <c r="M208" s="53"/>
    </row>
    <row r="209" spans="2:13" ht="12.75" hidden="1" customHeight="1" x14ac:dyDescent="0.2">
      <c r="B209" s="143"/>
      <c r="C209" s="143"/>
      <c r="D209" s="144"/>
      <c r="E209" s="144"/>
      <c r="F209" s="144"/>
      <c r="G209" s="144"/>
      <c r="H209" s="81" t="s">
        <v>157</v>
      </c>
      <c r="I209" s="81" t="s">
        <v>160</v>
      </c>
      <c r="J209" s="145">
        <f>J14</f>
        <v>8437.0000000000018</v>
      </c>
      <c r="K209" s="145">
        <f>K14</f>
        <v>5234.7000000000007</v>
      </c>
      <c r="L209" s="146">
        <f>L14</f>
        <v>5297.7000000000007</v>
      </c>
      <c r="M209" s="53"/>
    </row>
    <row r="210" spans="2:13" ht="12.75" hidden="1" customHeight="1" x14ac:dyDescent="0.2">
      <c r="B210" s="143"/>
      <c r="C210" s="143"/>
      <c r="D210" s="144"/>
      <c r="E210" s="144"/>
      <c r="F210" s="144"/>
      <c r="G210" s="144"/>
      <c r="H210" s="81" t="s">
        <v>157</v>
      </c>
      <c r="I210" s="81" t="s">
        <v>192</v>
      </c>
      <c r="J210" s="145">
        <f>J35</f>
        <v>79.099999999999994</v>
      </c>
      <c r="K210" s="145">
        <f>K35</f>
        <v>0</v>
      </c>
      <c r="L210" s="146">
        <f>L35</f>
        <v>0</v>
      </c>
      <c r="M210" s="53"/>
    </row>
    <row r="211" spans="2:13" ht="12.75" hidden="1" customHeight="1" x14ac:dyDescent="0.2">
      <c r="B211" s="143"/>
      <c r="C211" s="143"/>
      <c r="D211" s="144"/>
      <c r="E211" s="144"/>
      <c r="F211" s="144"/>
      <c r="G211" s="144"/>
      <c r="H211" s="81" t="s">
        <v>157</v>
      </c>
      <c r="I211" s="81" t="s">
        <v>197</v>
      </c>
      <c r="J211" s="145">
        <f>J39</f>
        <v>0</v>
      </c>
      <c r="K211" s="145">
        <f>K39</f>
        <v>0</v>
      </c>
      <c r="L211" s="146">
        <f>L39</f>
        <v>0</v>
      </c>
      <c r="M211" s="53"/>
    </row>
    <row r="212" spans="2:13" ht="12.75" hidden="1" customHeight="1" x14ac:dyDescent="0.2">
      <c r="B212" s="143"/>
      <c r="C212" s="143"/>
      <c r="D212" s="144"/>
      <c r="E212" s="144"/>
      <c r="F212" s="144"/>
      <c r="G212" s="144"/>
      <c r="H212" s="81" t="s">
        <v>157</v>
      </c>
      <c r="I212" s="81" t="s">
        <v>208</v>
      </c>
      <c r="J212" s="145">
        <f>J44</f>
        <v>300</v>
      </c>
      <c r="K212" s="145">
        <f>K44</f>
        <v>300</v>
      </c>
      <c r="L212" s="146">
        <f>L44</f>
        <v>300</v>
      </c>
      <c r="M212" s="53"/>
    </row>
    <row r="213" spans="2:13" ht="12.75" hidden="1" customHeight="1" x14ac:dyDescent="0.2">
      <c r="B213" s="143"/>
      <c r="C213" s="143"/>
      <c r="D213" s="144"/>
      <c r="E213" s="144"/>
      <c r="F213" s="144"/>
      <c r="G213" s="144"/>
      <c r="H213" s="81" t="s">
        <v>157</v>
      </c>
      <c r="I213" s="81" t="s">
        <v>214</v>
      </c>
      <c r="J213" s="145">
        <f>J48</f>
        <v>2168.5</v>
      </c>
      <c r="K213" s="145">
        <f>K48</f>
        <v>2565</v>
      </c>
      <c r="L213" s="146">
        <f>L48</f>
        <v>2565</v>
      </c>
      <c r="M213" s="53"/>
    </row>
    <row r="214" spans="2:13" ht="12.75" hidden="1" x14ac:dyDescent="0.2">
      <c r="B214" s="53"/>
      <c r="C214" s="53"/>
      <c r="D214" s="147"/>
      <c r="E214" s="147"/>
      <c r="F214" s="147"/>
      <c r="G214" s="147"/>
      <c r="H214" s="148" t="s">
        <v>232</v>
      </c>
      <c r="I214" s="148" t="s">
        <v>239</v>
      </c>
      <c r="J214" s="149">
        <f>J101</f>
        <v>360</v>
      </c>
      <c r="K214" s="150">
        <f>K101</f>
        <v>381.5</v>
      </c>
      <c r="L214" s="150">
        <f>L101</f>
        <v>415.9</v>
      </c>
      <c r="M214" s="53"/>
    </row>
    <row r="215" spans="2:13" ht="12.75" hidden="1" x14ac:dyDescent="0.2">
      <c r="B215" s="53"/>
      <c r="C215" s="53"/>
      <c r="D215" s="147"/>
      <c r="E215" s="147"/>
      <c r="F215" s="147"/>
      <c r="G215" s="147"/>
      <c r="H215" s="148" t="s">
        <v>239</v>
      </c>
      <c r="I215" s="148"/>
      <c r="J215" s="149">
        <f>J216</f>
        <v>1691.5</v>
      </c>
      <c r="K215" s="150">
        <f>K216</f>
        <v>1500</v>
      </c>
      <c r="L215" s="150">
        <f>L216</f>
        <v>1500</v>
      </c>
      <c r="M215" s="53"/>
    </row>
    <row r="216" spans="2:13" ht="12.75" hidden="1" x14ac:dyDescent="0.2">
      <c r="B216" s="53"/>
      <c r="C216" s="53"/>
      <c r="D216" s="147"/>
      <c r="E216" s="147"/>
      <c r="F216" s="147"/>
      <c r="G216" s="147"/>
      <c r="H216" s="148" t="s">
        <v>239</v>
      </c>
      <c r="I216" s="148" t="s">
        <v>286</v>
      </c>
      <c r="J216" s="149">
        <f>J109</f>
        <v>1691.5</v>
      </c>
      <c r="K216" s="150">
        <f>K109</f>
        <v>1500</v>
      </c>
      <c r="L216" s="150">
        <f>L109</f>
        <v>1500</v>
      </c>
      <c r="M216" s="53"/>
    </row>
    <row r="217" spans="2:13" ht="12.75" hidden="1" x14ac:dyDescent="0.2">
      <c r="B217" s="53"/>
      <c r="C217" s="53"/>
      <c r="D217" s="147"/>
      <c r="E217" s="147"/>
      <c r="F217" s="147"/>
      <c r="G217" s="147"/>
      <c r="H217" s="148" t="s">
        <v>160</v>
      </c>
      <c r="I217" s="148"/>
      <c r="J217" s="149">
        <f>J218+J219</f>
        <v>1</v>
      </c>
      <c r="K217" s="150">
        <f>K218+K219</f>
        <v>1</v>
      </c>
      <c r="L217" s="150">
        <f>L218+L219</f>
        <v>1</v>
      </c>
      <c r="M217" s="53"/>
    </row>
    <row r="218" spans="2:13" ht="12.75" hidden="1" x14ac:dyDescent="0.2">
      <c r="B218" s="53"/>
      <c r="C218" s="53"/>
      <c r="D218" s="147"/>
      <c r="E218" s="147"/>
      <c r="F218" s="147"/>
      <c r="G218" s="147"/>
      <c r="H218" s="148" t="s">
        <v>160</v>
      </c>
      <c r="I218" s="148" t="s">
        <v>286</v>
      </c>
      <c r="J218" s="149">
        <f>J123</f>
        <v>0</v>
      </c>
      <c r="K218" s="150">
        <f>K123</f>
        <v>0</v>
      </c>
      <c r="L218" s="150">
        <f>L123</f>
        <v>0</v>
      </c>
      <c r="M218" s="53"/>
    </row>
    <row r="219" spans="2:13" ht="12.75" hidden="1" x14ac:dyDescent="0.2">
      <c r="B219" s="53"/>
      <c r="C219" s="53"/>
      <c r="D219" s="147"/>
      <c r="E219" s="147"/>
      <c r="F219" s="147"/>
      <c r="G219" s="147"/>
      <c r="H219" s="148" t="s">
        <v>160</v>
      </c>
      <c r="I219" s="148" t="s">
        <v>300</v>
      </c>
      <c r="J219" s="149">
        <f>J126</f>
        <v>1</v>
      </c>
      <c r="K219" s="150">
        <f>K126</f>
        <v>1</v>
      </c>
      <c r="L219" s="150">
        <f>L126</f>
        <v>1</v>
      </c>
      <c r="M219" s="53"/>
    </row>
    <row r="220" spans="2:13" ht="12.75" hidden="1" x14ac:dyDescent="0.2">
      <c r="B220" s="53"/>
      <c r="C220" s="53"/>
      <c r="D220" s="147"/>
      <c r="E220" s="147"/>
      <c r="F220" s="147"/>
      <c r="G220" s="147"/>
      <c r="H220" s="148" t="s">
        <v>305</v>
      </c>
      <c r="I220" s="148"/>
      <c r="J220" s="149">
        <f>J221+J222</f>
        <v>13060.8</v>
      </c>
      <c r="K220" s="150">
        <f>K221+K222</f>
        <v>5258.2</v>
      </c>
      <c r="L220" s="150">
        <f>L221+L222</f>
        <v>5053.1000000000004</v>
      </c>
      <c r="M220" s="53"/>
    </row>
    <row r="221" spans="2:13" ht="12.75" hidden="1" x14ac:dyDescent="0.2">
      <c r="B221" s="53"/>
      <c r="C221" s="53"/>
      <c r="D221" s="147"/>
      <c r="E221" s="147"/>
      <c r="F221" s="147"/>
      <c r="G221" s="147"/>
      <c r="H221" s="148" t="s">
        <v>305</v>
      </c>
      <c r="I221" s="148" t="s">
        <v>157</v>
      </c>
      <c r="J221" s="149">
        <f>J131</f>
        <v>469.8</v>
      </c>
      <c r="K221" s="150">
        <f>K131</f>
        <v>0</v>
      </c>
      <c r="L221" s="150">
        <f>L131</f>
        <v>0</v>
      </c>
      <c r="M221" s="53"/>
    </row>
    <row r="222" spans="2:13" ht="12.75" hidden="1" x14ac:dyDescent="0.2">
      <c r="B222" s="53"/>
      <c r="C222" s="53"/>
      <c r="D222" s="147"/>
      <c r="E222" s="147"/>
      <c r="F222" s="147"/>
      <c r="G222" s="147"/>
      <c r="H222" s="148" t="s">
        <v>305</v>
      </c>
      <c r="I222" s="148" t="s">
        <v>239</v>
      </c>
      <c r="J222" s="149">
        <f>J135</f>
        <v>12591</v>
      </c>
      <c r="K222" s="150">
        <f>K135</f>
        <v>5258.2</v>
      </c>
      <c r="L222" s="150">
        <f>L135</f>
        <v>5053.1000000000004</v>
      </c>
      <c r="M222" s="53"/>
    </row>
    <row r="223" spans="2:13" ht="12.75" hidden="1" x14ac:dyDescent="0.2">
      <c r="B223" s="53"/>
      <c r="C223" s="53"/>
      <c r="D223" s="147"/>
      <c r="E223" s="147"/>
      <c r="F223" s="147"/>
      <c r="G223" s="147"/>
      <c r="H223" s="148" t="s">
        <v>197</v>
      </c>
      <c r="I223" s="148"/>
      <c r="J223" s="149">
        <f>J170</f>
        <v>28.8</v>
      </c>
      <c r="K223" s="150">
        <f>K170</f>
        <v>30</v>
      </c>
      <c r="L223" s="150">
        <f>L170</f>
        <v>30</v>
      </c>
      <c r="M223" s="53"/>
    </row>
    <row r="224" spans="2:13" ht="12.75" hidden="1" x14ac:dyDescent="0.2">
      <c r="B224" s="53"/>
      <c r="C224" s="53"/>
      <c r="D224" s="147"/>
      <c r="E224" s="147"/>
      <c r="F224" s="147"/>
      <c r="G224" s="147"/>
      <c r="H224" s="148" t="s">
        <v>355</v>
      </c>
      <c r="I224" s="148"/>
      <c r="J224" s="149">
        <f>J225</f>
        <v>5967.4</v>
      </c>
      <c r="K224" s="150">
        <f>K225</f>
        <v>5485</v>
      </c>
      <c r="L224" s="150">
        <f>L225</f>
        <v>5666.9000000000005</v>
      </c>
      <c r="M224" s="53"/>
    </row>
    <row r="225" spans="2:13" ht="12.75" hidden="1" x14ac:dyDescent="0.2">
      <c r="B225" s="53"/>
      <c r="C225" s="53"/>
      <c r="D225" s="147"/>
      <c r="E225" s="147"/>
      <c r="F225" s="147"/>
      <c r="G225" s="147"/>
      <c r="H225" s="148" t="s">
        <v>355</v>
      </c>
      <c r="I225" s="148" t="s">
        <v>157</v>
      </c>
      <c r="J225" s="149">
        <f>J176</f>
        <v>5967.4</v>
      </c>
      <c r="K225" s="150">
        <f>K176</f>
        <v>5485</v>
      </c>
      <c r="L225" s="150">
        <f>L176</f>
        <v>5666.9000000000005</v>
      </c>
      <c r="M225" s="53"/>
    </row>
    <row r="226" spans="2:13" ht="12.75" hidden="1" x14ac:dyDescent="0.2">
      <c r="B226" s="53"/>
      <c r="C226" s="53"/>
      <c r="D226" s="147"/>
      <c r="E226" s="147"/>
      <c r="F226" s="147"/>
      <c r="G226" s="147"/>
      <c r="H226" s="148" t="s">
        <v>286</v>
      </c>
      <c r="I226" s="148"/>
      <c r="J226" s="149">
        <f>J227</f>
        <v>181.2</v>
      </c>
      <c r="K226" s="150">
        <f>K227</f>
        <v>181.2</v>
      </c>
      <c r="L226" s="150">
        <f>L227</f>
        <v>181.2</v>
      </c>
      <c r="M226" s="53"/>
    </row>
    <row r="227" spans="2:13" ht="12.75" hidden="1" x14ac:dyDescent="0.2">
      <c r="B227" s="53"/>
      <c r="C227" s="53"/>
      <c r="D227" s="147"/>
      <c r="E227" s="147"/>
      <c r="F227" s="147"/>
      <c r="G227" s="147"/>
      <c r="H227" s="148" t="s">
        <v>286</v>
      </c>
      <c r="I227" s="148" t="s">
        <v>157</v>
      </c>
      <c r="J227" s="149">
        <f>J199</f>
        <v>181.2</v>
      </c>
      <c r="K227" s="150">
        <f>K199</f>
        <v>181.2</v>
      </c>
      <c r="L227" s="150">
        <f>L199</f>
        <v>181.2</v>
      </c>
      <c r="M227" s="53"/>
    </row>
    <row r="228" spans="2:13" ht="12.75" hidden="1" x14ac:dyDescent="0.2">
      <c r="B228" s="53"/>
      <c r="C228" s="53"/>
      <c r="D228" s="147"/>
      <c r="E228" s="147"/>
      <c r="F228" s="147"/>
      <c r="G228" s="147"/>
      <c r="H228" s="148" t="s">
        <v>208</v>
      </c>
      <c r="I228" s="148"/>
      <c r="J228" s="149">
        <f t="shared" ref="J228:L229" si="28">J202</f>
        <v>145</v>
      </c>
      <c r="K228" s="150">
        <f t="shared" si="28"/>
        <v>50</v>
      </c>
      <c r="L228" s="150">
        <f t="shared" si="28"/>
        <v>50</v>
      </c>
      <c r="M228" s="53"/>
    </row>
    <row r="229" spans="2:13" ht="12.75" hidden="1" x14ac:dyDescent="0.2">
      <c r="B229" s="53"/>
      <c r="C229" s="53"/>
      <c r="D229" s="147"/>
      <c r="E229" s="147"/>
      <c r="F229" s="147"/>
      <c r="G229" s="147"/>
      <c r="H229" s="148" t="s">
        <v>208</v>
      </c>
      <c r="I229" s="148" t="s">
        <v>305</v>
      </c>
      <c r="J229" s="149">
        <f t="shared" si="28"/>
        <v>145</v>
      </c>
      <c r="K229" s="150">
        <f t="shared" si="28"/>
        <v>50</v>
      </c>
      <c r="L229" s="150">
        <f t="shared" si="28"/>
        <v>50</v>
      </c>
      <c r="M229" s="53"/>
    </row>
    <row r="230" spans="2:13" ht="12.75" hidden="1" x14ac:dyDescent="0.2">
      <c r="B230" s="53"/>
      <c r="C230" s="53"/>
      <c r="D230" s="147"/>
      <c r="E230" s="147"/>
      <c r="F230" s="147"/>
      <c r="G230" s="147"/>
      <c r="H230" s="147"/>
      <c r="I230" s="147"/>
      <c r="J230" s="149">
        <f>J208+J214+J215+J217+J220+J223+J224+J226+J228</f>
        <v>32420.3</v>
      </c>
      <c r="K230" s="150">
        <f>K208+K214+K215+K217+K220+K223+K224+K226+K228</f>
        <v>20986.600000000002</v>
      </c>
      <c r="L230" s="150">
        <f>L208+L214+L215+L217+L220+L223+L224+L226+L228</f>
        <v>21060.800000000003</v>
      </c>
      <c r="M230" s="53"/>
    </row>
  </sheetData>
  <mergeCells count="16">
    <mergeCell ref="B8:L8"/>
    <mergeCell ref="D1:L1"/>
    <mergeCell ref="D2:L2"/>
    <mergeCell ref="D4:L4"/>
    <mergeCell ref="D5:L5"/>
    <mergeCell ref="B6:L7"/>
    <mergeCell ref="A11:A12"/>
    <mergeCell ref="B11:B12"/>
    <mergeCell ref="C11:C12"/>
    <mergeCell ref="B9:L9"/>
    <mergeCell ref="I10:L10"/>
    <mergeCell ref="D11:I11"/>
    <mergeCell ref="J11:J12"/>
    <mergeCell ref="K11:K12"/>
    <mergeCell ref="L11:L12"/>
    <mergeCell ref="F12:H12"/>
  </mergeCells>
  <pageMargins left="0.23622047244094491" right="0.23622047244094491" top="0.74803149606299213" bottom="0.74803149606299213" header="0.31496062992125984" footer="0.31496062992125984"/>
  <pageSetup paperSize="9" scale="62"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K84"/>
  <sheetViews>
    <sheetView topLeftCell="A78" workbookViewId="0">
      <selection activeCell="N56" sqref="N56"/>
    </sheetView>
  </sheetViews>
  <sheetFormatPr defaultRowHeight="12.75" x14ac:dyDescent="0.2"/>
  <cols>
    <col min="1" max="1" width="6.28515625" style="5" customWidth="1"/>
    <col min="2" max="2" width="56.5703125" style="5" customWidth="1"/>
    <col min="3" max="3" width="5.7109375" style="5" customWidth="1"/>
    <col min="4" max="4" width="5.85546875" style="5" customWidth="1"/>
    <col min="5" max="5" width="7.42578125" style="5" customWidth="1"/>
    <col min="6" max="256" width="9.140625" style="5"/>
    <col min="257" max="257" width="6.28515625" style="5" customWidth="1"/>
    <col min="258" max="258" width="53.7109375" style="5" customWidth="1"/>
    <col min="259" max="259" width="5.7109375" style="5" customWidth="1"/>
    <col min="260" max="260" width="5.85546875" style="5" customWidth="1"/>
    <col min="261" max="261" width="7.42578125" style="5" customWidth="1"/>
    <col min="262" max="512" width="9.140625" style="5"/>
    <col min="513" max="513" width="6.28515625" style="5" customWidth="1"/>
    <col min="514" max="514" width="53.7109375" style="5" customWidth="1"/>
    <col min="515" max="515" width="5.7109375" style="5" customWidth="1"/>
    <col min="516" max="516" width="5.85546875" style="5" customWidth="1"/>
    <col min="517" max="517" width="7.42578125" style="5" customWidth="1"/>
    <col min="518" max="768" width="9.140625" style="5"/>
    <col min="769" max="769" width="6.28515625" style="5" customWidth="1"/>
    <col min="770" max="770" width="53.7109375" style="5" customWidth="1"/>
    <col min="771" max="771" width="5.7109375" style="5" customWidth="1"/>
    <col min="772" max="772" width="5.85546875" style="5" customWidth="1"/>
    <col min="773" max="773" width="7.42578125" style="5" customWidth="1"/>
    <col min="774" max="1024" width="9.140625" style="5"/>
    <col min="1025" max="1025" width="6.28515625" style="5" customWidth="1"/>
    <col min="1026" max="1026" width="53.7109375" style="5" customWidth="1"/>
    <col min="1027" max="1027" width="5.7109375" style="5" customWidth="1"/>
    <col min="1028" max="1028" width="5.85546875" style="5" customWidth="1"/>
    <col min="1029" max="1029" width="7.42578125" style="5" customWidth="1"/>
    <col min="1030" max="1280" width="9.140625" style="5"/>
    <col min="1281" max="1281" width="6.28515625" style="5" customWidth="1"/>
    <col min="1282" max="1282" width="53.7109375" style="5" customWidth="1"/>
    <col min="1283" max="1283" width="5.7109375" style="5" customWidth="1"/>
    <col min="1284" max="1284" width="5.85546875" style="5" customWidth="1"/>
    <col min="1285" max="1285" width="7.42578125" style="5" customWidth="1"/>
    <col min="1286" max="1536" width="9.140625" style="5"/>
    <col min="1537" max="1537" width="6.28515625" style="5" customWidth="1"/>
    <col min="1538" max="1538" width="53.7109375" style="5" customWidth="1"/>
    <col min="1539" max="1539" width="5.7109375" style="5" customWidth="1"/>
    <col min="1540" max="1540" width="5.85546875" style="5" customWidth="1"/>
    <col min="1541" max="1541" width="7.42578125" style="5" customWidth="1"/>
    <col min="1542" max="1792" width="9.140625" style="5"/>
    <col min="1793" max="1793" width="6.28515625" style="5" customWidth="1"/>
    <col min="1794" max="1794" width="53.7109375" style="5" customWidth="1"/>
    <col min="1795" max="1795" width="5.7109375" style="5" customWidth="1"/>
    <col min="1796" max="1796" width="5.85546875" style="5" customWidth="1"/>
    <col min="1797" max="1797" width="7.42578125" style="5" customWidth="1"/>
    <col min="1798" max="2048" width="9.140625" style="5"/>
    <col min="2049" max="2049" width="6.28515625" style="5" customWidth="1"/>
    <col min="2050" max="2050" width="53.7109375" style="5" customWidth="1"/>
    <col min="2051" max="2051" width="5.7109375" style="5" customWidth="1"/>
    <col min="2052" max="2052" width="5.85546875" style="5" customWidth="1"/>
    <col min="2053" max="2053" width="7.42578125" style="5" customWidth="1"/>
    <col min="2054" max="2304" width="9.140625" style="5"/>
    <col min="2305" max="2305" width="6.28515625" style="5" customWidth="1"/>
    <col min="2306" max="2306" width="53.7109375" style="5" customWidth="1"/>
    <col min="2307" max="2307" width="5.7109375" style="5" customWidth="1"/>
    <col min="2308" max="2308" width="5.85546875" style="5" customWidth="1"/>
    <col min="2309" max="2309" width="7.42578125" style="5" customWidth="1"/>
    <col min="2310" max="2560" width="9.140625" style="5"/>
    <col min="2561" max="2561" width="6.28515625" style="5" customWidth="1"/>
    <col min="2562" max="2562" width="53.7109375" style="5" customWidth="1"/>
    <col min="2563" max="2563" width="5.7109375" style="5" customWidth="1"/>
    <col min="2564" max="2564" width="5.85546875" style="5" customWidth="1"/>
    <col min="2565" max="2565" width="7.42578125" style="5" customWidth="1"/>
    <col min="2566" max="2816" width="9.140625" style="5"/>
    <col min="2817" max="2817" width="6.28515625" style="5" customWidth="1"/>
    <col min="2818" max="2818" width="53.7109375" style="5" customWidth="1"/>
    <col min="2819" max="2819" width="5.7109375" style="5" customWidth="1"/>
    <col min="2820" max="2820" width="5.85546875" style="5" customWidth="1"/>
    <col min="2821" max="2821" width="7.42578125" style="5" customWidth="1"/>
    <col min="2822" max="3072" width="9.140625" style="5"/>
    <col min="3073" max="3073" width="6.28515625" style="5" customWidth="1"/>
    <col min="3074" max="3074" width="53.7109375" style="5" customWidth="1"/>
    <col min="3075" max="3075" width="5.7109375" style="5" customWidth="1"/>
    <col min="3076" max="3076" width="5.85546875" style="5" customWidth="1"/>
    <col min="3077" max="3077" width="7.42578125" style="5" customWidth="1"/>
    <col min="3078" max="3328" width="9.140625" style="5"/>
    <col min="3329" max="3329" width="6.28515625" style="5" customWidth="1"/>
    <col min="3330" max="3330" width="53.7109375" style="5" customWidth="1"/>
    <col min="3331" max="3331" width="5.7109375" style="5" customWidth="1"/>
    <col min="3332" max="3332" width="5.85546875" style="5" customWidth="1"/>
    <col min="3333" max="3333" width="7.42578125" style="5" customWidth="1"/>
    <col min="3334" max="3584" width="9.140625" style="5"/>
    <col min="3585" max="3585" width="6.28515625" style="5" customWidth="1"/>
    <col min="3586" max="3586" width="53.7109375" style="5" customWidth="1"/>
    <col min="3587" max="3587" width="5.7109375" style="5" customWidth="1"/>
    <col min="3588" max="3588" width="5.85546875" style="5" customWidth="1"/>
    <col min="3589" max="3589" width="7.42578125" style="5" customWidth="1"/>
    <col min="3590" max="3840" width="9.140625" style="5"/>
    <col min="3841" max="3841" width="6.28515625" style="5" customWidth="1"/>
    <col min="3842" max="3842" width="53.7109375" style="5" customWidth="1"/>
    <col min="3843" max="3843" width="5.7109375" style="5" customWidth="1"/>
    <col min="3844" max="3844" width="5.85546875" style="5" customWidth="1"/>
    <col min="3845" max="3845" width="7.42578125" style="5" customWidth="1"/>
    <col min="3846" max="4096" width="9.140625" style="5"/>
    <col min="4097" max="4097" width="6.28515625" style="5" customWidth="1"/>
    <col min="4098" max="4098" width="53.7109375" style="5" customWidth="1"/>
    <col min="4099" max="4099" width="5.7109375" style="5" customWidth="1"/>
    <col min="4100" max="4100" width="5.85546875" style="5" customWidth="1"/>
    <col min="4101" max="4101" width="7.42578125" style="5" customWidth="1"/>
    <col min="4102" max="4352" width="9.140625" style="5"/>
    <col min="4353" max="4353" width="6.28515625" style="5" customWidth="1"/>
    <col min="4354" max="4354" width="53.7109375" style="5" customWidth="1"/>
    <col min="4355" max="4355" width="5.7109375" style="5" customWidth="1"/>
    <col min="4356" max="4356" width="5.85546875" style="5" customWidth="1"/>
    <col min="4357" max="4357" width="7.42578125" style="5" customWidth="1"/>
    <col min="4358" max="4608" width="9.140625" style="5"/>
    <col min="4609" max="4609" width="6.28515625" style="5" customWidth="1"/>
    <col min="4610" max="4610" width="53.7109375" style="5" customWidth="1"/>
    <col min="4611" max="4611" width="5.7109375" style="5" customWidth="1"/>
    <col min="4612" max="4612" width="5.85546875" style="5" customWidth="1"/>
    <col min="4613" max="4613" width="7.42578125" style="5" customWidth="1"/>
    <col min="4614" max="4864" width="9.140625" style="5"/>
    <col min="4865" max="4865" width="6.28515625" style="5" customWidth="1"/>
    <col min="4866" max="4866" width="53.7109375" style="5" customWidth="1"/>
    <col min="4867" max="4867" width="5.7109375" style="5" customWidth="1"/>
    <col min="4868" max="4868" width="5.85546875" style="5" customWidth="1"/>
    <col min="4869" max="4869" width="7.42578125" style="5" customWidth="1"/>
    <col min="4870" max="5120" width="9.140625" style="5"/>
    <col min="5121" max="5121" width="6.28515625" style="5" customWidth="1"/>
    <col min="5122" max="5122" width="53.7109375" style="5" customWidth="1"/>
    <col min="5123" max="5123" width="5.7109375" style="5" customWidth="1"/>
    <col min="5124" max="5124" width="5.85546875" style="5" customWidth="1"/>
    <col min="5125" max="5125" width="7.42578125" style="5" customWidth="1"/>
    <col min="5126" max="5376" width="9.140625" style="5"/>
    <col min="5377" max="5377" width="6.28515625" style="5" customWidth="1"/>
    <col min="5378" max="5378" width="53.7109375" style="5" customWidth="1"/>
    <col min="5379" max="5379" width="5.7109375" style="5" customWidth="1"/>
    <col min="5380" max="5380" width="5.85546875" style="5" customWidth="1"/>
    <col min="5381" max="5381" width="7.42578125" style="5" customWidth="1"/>
    <col min="5382" max="5632" width="9.140625" style="5"/>
    <col min="5633" max="5633" width="6.28515625" style="5" customWidth="1"/>
    <col min="5634" max="5634" width="53.7109375" style="5" customWidth="1"/>
    <col min="5635" max="5635" width="5.7109375" style="5" customWidth="1"/>
    <col min="5636" max="5636" width="5.85546875" style="5" customWidth="1"/>
    <col min="5637" max="5637" width="7.42578125" style="5" customWidth="1"/>
    <col min="5638" max="5888" width="9.140625" style="5"/>
    <col min="5889" max="5889" width="6.28515625" style="5" customWidth="1"/>
    <col min="5890" max="5890" width="53.7109375" style="5" customWidth="1"/>
    <col min="5891" max="5891" width="5.7109375" style="5" customWidth="1"/>
    <col min="5892" max="5892" width="5.85546875" style="5" customWidth="1"/>
    <col min="5893" max="5893" width="7.42578125" style="5" customWidth="1"/>
    <col min="5894" max="6144" width="9.140625" style="5"/>
    <col min="6145" max="6145" width="6.28515625" style="5" customWidth="1"/>
    <col min="6146" max="6146" width="53.7109375" style="5" customWidth="1"/>
    <col min="6147" max="6147" width="5.7109375" style="5" customWidth="1"/>
    <col min="6148" max="6148" width="5.85546875" style="5" customWidth="1"/>
    <col min="6149" max="6149" width="7.42578125" style="5" customWidth="1"/>
    <col min="6150" max="6400" width="9.140625" style="5"/>
    <col min="6401" max="6401" width="6.28515625" style="5" customWidth="1"/>
    <col min="6402" max="6402" width="53.7109375" style="5" customWidth="1"/>
    <col min="6403" max="6403" width="5.7109375" style="5" customWidth="1"/>
    <col min="6404" max="6404" width="5.85546875" style="5" customWidth="1"/>
    <col min="6405" max="6405" width="7.42578125" style="5" customWidth="1"/>
    <col min="6406" max="6656" width="9.140625" style="5"/>
    <col min="6657" max="6657" width="6.28515625" style="5" customWidth="1"/>
    <col min="6658" max="6658" width="53.7109375" style="5" customWidth="1"/>
    <col min="6659" max="6659" width="5.7109375" style="5" customWidth="1"/>
    <col min="6660" max="6660" width="5.85546875" style="5" customWidth="1"/>
    <col min="6661" max="6661" width="7.42578125" style="5" customWidth="1"/>
    <col min="6662" max="6912" width="9.140625" style="5"/>
    <col min="6913" max="6913" width="6.28515625" style="5" customWidth="1"/>
    <col min="6914" max="6914" width="53.7109375" style="5" customWidth="1"/>
    <col min="6915" max="6915" width="5.7109375" style="5" customWidth="1"/>
    <col min="6916" max="6916" width="5.85546875" style="5" customWidth="1"/>
    <col min="6917" max="6917" width="7.42578125" style="5" customWidth="1"/>
    <col min="6918" max="7168" width="9.140625" style="5"/>
    <col min="7169" max="7169" width="6.28515625" style="5" customWidth="1"/>
    <col min="7170" max="7170" width="53.7109375" style="5" customWidth="1"/>
    <col min="7171" max="7171" width="5.7109375" style="5" customWidth="1"/>
    <col min="7172" max="7172" width="5.85546875" style="5" customWidth="1"/>
    <col min="7173" max="7173" width="7.42578125" style="5" customWidth="1"/>
    <col min="7174" max="7424" width="9.140625" style="5"/>
    <col min="7425" max="7425" width="6.28515625" style="5" customWidth="1"/>
    <col min="7426" max="7426" width="53.7109375" style="5" customWidth="1"/>
    <col min="7427" max="7427" width="5.7109375" style="5" customWidth="1"/>
    <col min="7428" max="7428" width="5.85546875" style="5" customWidth="1"/>
    <col min="7429" max="7429" width="7.42578125" style="5" customWidth="1"/>
    <col min="7430" max="7680" width="9.140625" style="5"/>
    <col min="7681" max="7681" width="6.28515625" style="5" customWidth="1"/>
    <col min="7682" max="7682" width="53.7109375" style="5" customWidth="1"/>
    <col min="7683" max="7683" width="5.7109375" style="5" customWidth="1"/>
    <col min="7684" max="7684" width="5.85546875" style="5" customWidth="1"/>
    <col min="7685" max="7685" width="7.42578125" style="5" customWidth="1"/>
    <col min="7686" max="7936" width="9.140625" style="5"/>
    <col min="7937" max="7937" width="6.28515625" style="5" customWidth="1"/>
    <col min="7938" max="7938" width="53.7109375" style="5" customWidth="1"/>
    <col min="7939" max="7939" width="5.7109375" style="5" customWidth="1"/>
    <col min="7940" max="7940" width="5.85546875" style="5" customWidth="1"/>
    <col min="7941" max="7941" width="7.42578125" style="5" customWidth="1"/>
    <col min="7942" max="8192" width="9.140625" style="5"/>
    <col min="8193" max="8193" width="6.28515625" style="5" customWidth="1"/>
    <col min="8194" max="8194" width="53.7109375" style="5" customWidth="1"/>
    <col min="8195" max="8195" width="5.7109375" style="5" customWidth="1"/>
    <col min="8196" max="8196" width="5.85546875" style="5" customWidth="1"/>
    <col min="8197" max="8197" width="7.42578125" style="5" customWidth="1"/>
    <col min="8198" max="8448" width="9.140625" style="5"/>
    <col min="8449" max="8449" width="6.28515625" style="5" customWidth="1"/>
    <col min="8450" max="8450" width="53.7109375" style="5" customWidth="1"/>
    <col min="8451" max="8451" width="5.7109375" style="5" customWidth="1"/>
    <col min="8452" max="8452" width="5.85546875" style="5" customWidth="1"/>
    <col min="8453" max="8453" width="7.42578125" style="5" customWidth="1"/>
    <col min="8454" max="8704" width="9.140625" style="5"/>
    <col min="8705" max="8705" width="6.28515625" style="5" customWidth="1"/>
    <col min="8706" max="8706" width="53.7109375" style="5" customWidth="1"/>
    <col min="8707" max="8707" width="5.7109375" style="5" customWidth="1"/>
    <col min="8708" max="8708" width="5.85546875" style="5" customWidth="1"/>
    <col min="8709" max="8709" width="7.42578125" style="5" customWidth="1"/>
    <col min="8710" max="8960" width="9.140625" style="5"/>
    <col min="8961" max="8961" width="6.28515625" style="5" customWidth="1"/>
    <col min="8962" max="8962" width="53.7109375" style="5" customWidth="1"/>
    <col min="8963" max="8963" width="5.7109375" style="5" customWidth="1"/>
    <col min="8964" max="8964" width="5.85546875" style="5" customWidth="1"/>
    <col min="8965" max="8965" width="7.42578125" style="5" customWidth="1"/>
    <col min="8966" max="9216" width="9.140625" style="5"/>
    <col min="9217" max="9217" width="6.28515625" style="5" customWidth="1"/>
    <col min="9218" max="9218" width="53.7109375" style="5" customWidth="1"/>
    <col min="9219" max="9219" width="5.7109375" style="5" customWidth="1"/>
    <col min="9220" max="9220" width="5.85546875" style="5" customWidth="1"/>
    <col min="9221" max="9221" width="7.42578125" style="5" customWidth="1"/>
    <col min="9222" max="9472" width="9.140625" style="5"/>
    <col min="9473" max="9473" width="6.28515625" style="5" customWidth="1"/>
    <col min="9474" max="9474" width="53.7109375" style="5" customWidth="1"/>
    <col min="9475" max="9475" width="5.7109375" style="5" customWidth="1"/>
    <col min="9476" max="9476" width="5.85546875" style="5" customWidth="1"/>
    <col min="9477" max="9477" width="7.42578125" style="5" customWidth="1"/>
    <col min="9478" max="9728" width="9.140625" style="5"/>
    <col min="9729" max="9729" width="6.28515625" style="5" customWidth="1"/>
    <col min="9730" max="9730" width="53.7109375" style="5" customWidth="1"/>
    <col min="9731" max="9731" width="5.7109375" style="5" customWidth="1"/>
    <col min="9732" max="9732" width="5.85546875" style="5" customWidth="1"/>
    <col min="9733" max="9733" width="7.42578125" style="5" customWidth="1"/>
    <col min="9734" max="9984" width="9.140625" style="5"/>
    <col min="9985" max="9985" width="6.28515625" style="5" customWidth="1"/>
    <col min="9986" max="9986" width="53.7109375" style="5" customWidth="1"/>
    <col min="9987" max="9987" width="5.7109375" style="5" customWidth="1"/>
    <col min="9988" max="9988" width="5.85546875" style="5" customWidth="1"/>
    <col min="9989" max="9989" width="7.42578125" style="5" customWidth="1"/>
    <col min="9990" max="10240" width="9.140625" style="5"/>
    <col min="10241" max="10241" width="6.28515625" style="5" customWidth="1"/>
    <col min="10242" max="10242" width="53.7109375" style="5" customWidth="1"/>
    <col min="10243" max="10243" width="5.7109375" style="5" customWidth="1"/>
    <col min="10244" max="10244" width="5.85546875" style="5" customWidth="1"/>
    <col min="10245" max="10245" width="7.42578125" style="5" customWidth="1"/>
    <col min="10246" max="10496" width="9.140625" style="5"/>
    <col min="10497" max="10497" width="6.28515625" style="5" customWidth="1"/>
    <col min="10498" max="10498" width="53.7109375" style="5" customWidth="1"/>
    <col min="10499" max="10499" width="5.7109375" style="5" customWidth="1"/>
    <col min="10500" max="10500" width="5.85546875" style="5" customWidth="1"/>
    <col min="10501" max="10501" width="7.42578125" style="5" customWidth="1"/>
    <col min="10502" max="10752" width="9.140625" style="5"/>
    <col min="10753" max="10753" width="6.28515625" style="5" customWidth="1"/>
    <col min="10754" max="10754" width="53.7109375" style="5" customWidth="1"/>
    <col min="10755" max="10755" width="5.7109375" style="5" customWidth="1"/>
    <col min="10756" max="10756" width="5.85546875" style="5" customWidth="1"/>
    <col min="10757" max="10757" width="7.42578125" style="5" customWidth="1"/>
    <col min="10758" max="11008" width="9.140625" style="5"/>
    <col min="11009" max="11009" width="6.28515625" style="5" customWidth="1"/>
    <col min="11010" max="11010" width="53.7109375" style="5" customWidth="1"/>
    <col min="11011" max="11011" width="5.7109375" style="5" customWidth="1"/>
    <col min="11012" max="11012" width="5.85546875" style="5" customWidth="1"/>
    <col min="11013" max="11013" width="7.42578125" style="5" customWidth="1"/>
    <col min="11014" max="11264" width="9.140625" style="5"/>
    <col min="11265" max="11265" width="6.28515625" style="5" customWidth="1"/>
    <col min="11266" max="11266" width="53.7109375" style="5" customWidth="1"/>
    <col min="11267" max="11267" width="5.7109375" style="5" customWidth="1"/>
    <col min="11268" max="11268" width="5.85546875" style="5" customWidth="1"/>
    <col min="11269" max="11269" width="7.42578125" style="5" customWidth="1"/>
    <col min="11270" max="11520" width="9.140625" style="5"/>
    <col min="11521" max="11521" width="6.28515625" style="5" customWidth="1"/>
    <col min="11522" max="11522" width="53.7109375" style="5" customWidth="1"/>
    <col min="11523" max="11523" width="5.7109375" style="5" customWidth="1"/>
    <col min="11524" max="11524" width="5.85546875" style="5" customWidth="1"/>
    <col min="11525" max="11525" width="7.42578125" style="5" customWidth="1"/>
    <col min="11526" max="11776" width="9.140625" style="5"/>
    <col min="11777" max="11777" width="6.28515625" style="5" customWidth="1"/>
    <col min="11778" max="11778" width="53.7109375" style="5" customWidth="1"/>
    <col min="11779" max="11779" width="5.7109375" style="5" customWidth="1"/>
    <col min="11780" max="11780" width="5.85546875" style="5" customWidth="1"/>
    <col min="11781" max="11781" width="7.42578125" style="5" customWidth="1"/>
    <col min="11782" max="12032" width="9.140625" style="5"/>
    <col min="12033" max="12033" width="6.28515625" style="5" customWidth="1"/>
    <col min="12034" max="12034" width="53.7109375" style="5" customWidth="1"/>
    <col min="12035" max="12035" width="5.7109375" style="5" customWidth="1"/>
    <col min="12036" max="12036" width="5.85546875" style="5" customWidth="1"/>
    <col min="12037" max="12037" width="7.42578125" style="5" customWidth="1"/>
    <col min="12038" max="12288" width="9.140625" style="5"/>
    <col min="12289" max="12289" width="6.28515625" style="5" customWidth="1"/>
    <col min="12290" max="12290" width="53.7109375" style="5" customWidth="1"/>
    <col min="12291" max="12291" width="5.7109375" style="5" customWidth="1"/>
    <col min="12292" max="12292" width="5.85546875" style="5" customWidth="1"/>
    <col min="12293" max="12293" width="7.42578125" style="5" customWidth="1"/>
    <col min="12294" max="12544" width="9.140625" style="5"/>
    <col min="12545" max="12545" width="6.28515625" style="5" customWidth="1"/>
    <col min="12546" max="12546" width="53.7109375" style="5" customWidth="1"/>
    <col min="12547" max="12547" width="5.7109375" style="5" customWidth="1"/>
    <col min="12548" max="12548" width="5.85546875" style="5" customWidth="1"/>
    <col min="12549" max="12549" width="7.42578125" style="5" customWidth="1"/>
    <col min="12550" max="12800" width="9.140625" style="5"/>
    <col min="12801" max="12801" width="6.28515625" style="5" customWidth="1"/>
    <col min="12802" max="12802" width="53.7109375" style="5" customWidth="1"/>
    <col min="12803" max="12803" width="5.7109375" style="5" customWidth="1"/>
    <col min="12804" max="12804" width="5.85546875" style="5" customWidth="1"/>
    <col min="12805" max="12805" width="7.42578125" style="5" customWidth="1"/>
    <col min="12806" max="13056" width="9.140625" style="5"/>
    <col min="13057" max="13057" width="6.28515625" style="5" customWidth="1"/>
    <col min="13058" max="13058" width="53.7109375" style="5" customWidth="1"/>
    <col min="13059" max="13059" width="5.7109375" style="5" customWidth="1"/>
    <col min="13060" max="13060" width="5.85546875" style="5" customWidth="1"/>
    <col min="13061" max="13061" width="7.42578125" style="5" customWidth="1"/>
    <col min="13062" max="13312" width="9.140625" style="5"/>
    <col min="13313" max="13313" width="6.28515625" style="5" customWidth="1"/>
    <col min="13314" max="13314" width="53.7109375" style="5" customWidth="1"/>
    <col min="13315" max="13315" width="5.7109375" style="5" customWidth="1"/>
    <col min="13316" max="13316" width="5.85546875" style="5" customWidth="1"/>
    <col min="13317" max="13317" width="7.42578125" style="5" customWidth="1"/>
    <col min="13318" max="13568" width="9.140625" style="5"/>
    <col min="13569" max="13569" width="6.28515625" style="5" customWidth="1"/>
    <col min="13570" max="13570" width="53.7109375" style="5" customWidth="1"/>
    <col min="13571" max="13571" width="5.7109375" style="5" customWidth="1"/>
    <col min="13572" max="13572" width="5.85546875" style="5" customWidth="1"/>
    <col min="13573" max="13573" width="7.42578125" style="5" customWidth="1"/>
    <col min="13574" max="13824" width="9.140625" style="5"/>
    <col min="13825" max="13825" width="6.28515625" style="5" customWidth="1"/>
    <col min="13826" max="13826" width="53.7109375" style="5" customWidth="1"/>
    <col min="13827" max="13827" width="5.7109375" style="5" customWidth="1"/>
    <col min="13828" max="13828" width="5.85546875" style="5" customWidth="1"/>
    <col min="13829" max="13829" width="7.42578125" style="5" customWidth="1"/>
    <col min="13830" max="14080" width="9.140625" style="5"/>
    <col min="14081" max="14081" width="6.28515625" style="5" customWidth="1"/>
    <col min="14082" max="14082" width="53.7109375" style="5" customWidth="1"/>
    <col min="14083" max="14083" width="5.7109375" style="5" customWidth="1"/>
    <col min="14084" max="14084" width="5.85546875" style="5" customWidth="1"/>
    <col min="14085" max="14085" width="7.42578125" style="5" customWidth="1"/>
    <col min="14086" max="14336" width="9.140625" style="5"/>
    <col min="14337" max="14337" width="6.28515625" style="5" customWidth="1"/>
    <col min="14338" max="14338" width="53.7109375" style="5" customWidth="1"/>
    <col min="14339" max="14339" width="5.7109375" style="5" customWidth="1"/>
    <col min="14340" max="14340" width="5.85546875" style="5" customWidth="1"/>
    <col min="14341" max="14341" width="7.42578125" style="5" customWidth="1"/>
    <col min="14342" max="14592" width="9.140625" style="5"/>
    <col min="14593" max="14593" width="6.28515625" style="5" customWidth="1"/>
    <col min="14594" max="14594" width="53.7109375" style="5" customWidth="1"/>
    <col min="14595" max="14595" width="5.7109375" style="5" customWidth="1"/>
    <col min="14596" max="14596" width="5.85546875" style="5" customWidth="1"/>
    <col min="14597" max="14597" width="7.42578125" style="5" customWidth="1"/>
    <col min="14598" max="14848" width="9.140625" style="5"/>
    <col min="14849" max="14849" width="6.28515625" style="5" customWidth="1"/>
    <col min="14850" max="14850" width="53.7109375" style="5" customWidth="1"/>
    <col min="14851" max="14851" width="5.7109375" style="5" customWidth="1"/>
    <col min="14852" max="14852" width="5.85546875" style="5" customWidth="1"/>
    <col min="14853" max="14853" width="7.42578125" style="5" customWidth="1"/>
    <col min="14854" max="15104" width="9.140625" style="5"/>
    <col min="15105" max="15105" width="6.28515625" style="5" customWidth="1"/>
    <col min="15106" max="15106" width="53.7109375" style="5" customWidth="1"/>
    <col min="15107" max="15107" width="5.7109375" style="5" customWidth="1"/>
    <col min="15108" max="15108" width="5.85546875" style="5" customWidth="1"/>
    <col min="15109" max="15109" width="7.42578125" style="5" customWidth="1"/>
    <col min="15110" max="15360" width="9.140625" style="5"/>
    <col min="15361" max="15361" width="6.28515625" style="5" customWidth="1"/>
    <col min="15362" max="15362" width="53.7109375" style="5" customWidth="1"/>
    <col min="15363" max="15363" width="5.7109375" style="5" customWidth="1"/>
    <col min="15364" max="15364" width="5.85546875" style="5" customWidth="1"/>
    <col min="15365" max="15365" width="7.42578125" style="5" customWidth="1"/>
    <col min="15366" max="15616" width="9.140625" style="5"/>
    <col min="15617" max="15617" width="6.28515625" style="5" customWidth="1"/>
    <col min="15618" max="15618" width="53.7109375" style="5" customWidth="1"/>
    <col min="15619" max="15619" width="5.7109375" style="5" customWidth="1"/>
    <col min="15620" max="15620" width="5.85546875" style="5" customWidth="1"/>
    <col min="15621" max="15621" width="7.42578125" style="5" customWidth="1"/>
    <col min="15622" max="15872" width="9.140625" style="5"/>
    <col min="15873" max="15873" width="6.28515625" style="5" customWidth="1"/>
    <col min="15874" max="15874" width="53.7109375" style="5" customWidth="1"/>
    <col min="15875" max="15875" width="5.7109375" style="5" customWidth="1"/>
    <col min="15876" max="15876" width="5.85546875" style="5" customWidth="1"/>
    <col min="15877" max="15877" width="7.42578125" style="5" customWidth="1"/>
    <col min="15878" max="16128" width="9.140625" style="5"/>
    <col min="16129" max="16129" width="6.28515625" style="5" customWidth="1"/>
    <col min="16130" max="16130" width="53.7109375" style="5" customWidth="1"/>
    <col min="16131" max="16131" width="5.7109375" style="5" customWidth="1"/>
    <col min="16132" max="16132" width="5.85546875" style="5" customWidth="1"/>
    <col min="16133" max="16133" width="7.42578125" style="5" customWidth="1"/>
    <col min="16134" max="16384" width="9.140625" style="5"/>
  </cols>
  <sheetData>
    <row r="1" spans="1:11" ht="12" customHeight="1" x14ac:dyDescent="0.2">
      <c r="C1" s="343" t="s">
        <v>442</v>
      </c>
      <c r="D1" s="343"/>
      <c r="E1" s="343"/>
      <c r="F1" s="343"/>
      <c r="G1" s="343"/>
      <c r="H1" s="343"/>
      <c r="I1" s="343"/>
      <c r="J1" s="343"/>
      <c r="K1" s="343"/>
    </row>
    <row r="2" spans="1:11" hidden="1" x14ac:dyDescent="0.2"/>
    <row r="3" spans="1:11" ht="69" customHeight="1" x14ac:dyDescent="0.2">
      <c r="C3" s="344" t="s">
        <v>443</v>
      </c>
      <c r="D3" s="344"/>
      <c r="E3" s="344"/>
      <c r="F3" s="344"/>
      <c r="G3" s="344"/>
      <c r="H3" s="344"/>
      <c r="I3" s="344"/>
      <c r="J3" s="344"/>
      <c r="K3" s="344"/>
    </row>
    <row r="4" spans="1:11" ht="22.5" customHeight="1" x14ac:dyDescent="0.2">
      <c r="C4" s="343" t="s">
        <v>407</v>
      </c>
      <c r="D4" s="343"/>
      <c r="E4" s="343"/>
      <c r="F4" s="343"/>
      <c r="G4" s="343"/>
      <c r="H4" s="343"/>
      <c r="I4" s="343"/>
      <c r="J4" s="343"/>
      <c r="K4" s="343"/>
    </row>
    <row r="5" spans="1:11" ht="43.5" customHeight="1" x14ac:dyDescent="0.2">
      <c r="C5" s="344" t="s">
        <v>408</v>
      </c>
      <c r="D5" s="344"/>
      <c r="E5" s="344"/>
      <c r="F5" s="344"/>
      <c r="G5" s="344"/>
      <c r="H5" s="344"/>
      <c r="I5" s="344"/>
      <c r="J5" s="344"/>
      <c r="K5" s="344"/>
    </row>
    <row r="6" spans="1:11" ht="8.25" customHeight="1" x14ac:dyDescent="0.2">
      <c r="C6" s="343"/>
      <c r="D6" s="343"/>
      <c r="E6" s="343"/>
      <c r="F6" s="343"/>
      <c r="G6" s="343"/>
      <c r="H6" s="343"/>
      <c r="I6" s="343"/>
      <c r="J6" s="343"/>
      <c r="K6" s="343"/>
    </row>
    <row r="7" spans="1:11" ht="54.75" customHeight="1" x14ac:dyDescent="0.2">
      <c r="B7" s="345" t="s">
        <v>409</v>
      </c>
      <c r="C7" s="345"/>
      <c r="D7" s="345"/>
      <c r="E7" s="345"/>
      <c r="F7" s="345"/>
      <c r="G7" s="345"/>
      <c r="H7" s="345"/>
      <c r="I7" s="345"/>
      <c r="J7" s="345"/>
      <c r="K7" s="345"/>
    </row>
    <row r="9" spans="1:11" x14ac:dyDescent="0.2">
      <c r="A9" s="53"/>
      <c r="B9" s="53"/>
      <c r="C9" s="53"/>
      <c r="D9" s="53"/>
      <c r="E9" s="53"/>
      <c r="F9" s="53"/>
      <c r="G9" s="53"/>
      <c r="H9" s="53"/>
      <c r="I9" s="53"/>
      <c r="J9" s="338" t="s">
        <v>410</v>
      </c>
      <c r="K9" s="338"/>
    </row>
    <row r="10" spans="1:11" ht="51" x14ac:dyDescent="0.2">
      <c r="A10" s="202" t="s">
        <v>404</v>
      </c>
      <c r="B10" s="203" t="s">
        <v>411</v>
      </c>
      <c r="C10" s="339" t="s">
        <v>412</v>
      </c>
      <c r="D10" s="340"/>
      <c r="E10" s="341"/>
      <c r="F10" s="204" t="s">
        <v>413</v>
      </c>
      <c r="G10" s="205" t="s">
        <v>414</v>
      </c>
      <c r="H10" s="205" t="s">
        <v>415</v>
      </c>
      <c r="I10" s="206" t="s">
        <v>416</v>
      </c>
      <c r="J10" s="206" t="s">
        <v>417</v>
      </c>
      <c r="K10" s="206" t="s">
        <v>418</v>
      </c>
    </row>
    <row r="11" spans="1:11" ht="27" customHeight="1" x14ac:dyDescent="0.2">
      <c r="A11" s="207">
        <v>1</v>
      </c>
      <c r="B11" s="60" t="s">
        <v>419</v>
      </c>
      <c r="C11" s="208" t="s">
        <v>157</v>
      </c>
      <c r="D11" s="208"/>
      <c r="E11" s="208"/>
      <c r="F11" s="209"/>
      <c r="G11" s="208" t="s">
        <v>157</v>
      </c>
      <c r="H11" s="208" t="s">
        <v>214</v>
      </c>
      <c r="I11" s="279">
        <f>I12</f>
        <v>938.4</v>
      </c>
      <c r="J11" s="279">
        <f>J12</f>
        <v>600</v>
      </c>
      <c r="K11" s="279">
        <f>K12</f>
        <v>600</v>
      </c>
    </row>
    <row r="12" spans="1:11" ht="66.75" customHeight="1" x14ac:dyDescent="0.2">
      <c r="A12" s="210"/>
      <c r="B12" s="106" t="s">
        <v>224</v>
      </c>
      <c r="C12" s="208" t="s">
        <v>157</v>
      </c>
      <c r="D12" s="208" t="s">
        <v>164</v>
      </c>
      <c r="E12" s="208"/>
      <c r="F12" s="209"/>
      <c r="G12" s="208" t="s">
        <v>157</v>
      </c>
      <c r="H12" s="208" t="s">
        <v>214</v>
      </c>
      <c r="I12" s="279">
        <f>I13+I15+I17</f>
        <v>938.4</v>
      </c>
      <c r="J12" s="279">
        <f>J13+J15+J17</f>
        <v>600</v>
      </c>
      <c r="K12" s="279">
        <f>K13+K15+K17</f>
        <v>600</v>
      </c>
    </row>
    <row r="13" spans="1:11" ht="82.5" customHeight="1" x14ac:dyDescent="0.2">
      <c r="A13" s="210"/>
      <c r="B13" s="83" t="s">
        <v>225</v>
      </c>
      <c r="C13" s="211" t="s">
        <v>157</v>
      </c>
      <c r="D13" s="211" t="s">
        <v>164</v>
      </c>
      <c r="E13" s="211" t="s">
        <v>226</v>
      </c>
      <c r="F13" s="212"/>
      <c r="G13" s="211" t="s">
        <v>157</v>
      </c>
      <c r="H13" s="211" t="s">
        <v>214</v>
      </c>
      <c r="I13" s="280">
        <f>I14</f>
        <v>100</v>
      </c>
      <c r="J13" s="280">
        <f>J14</f>
        <v>100</v>
      </c>
      <c r="K13" s="280">
        <f>K14</f>
        <v>100</v>
      </c>
    </row>
    <row r="14" spans="1:11" ht="30.75" customHeight="1" x14ac:dyDescent="0.2">
      <c r="A14" s="210"/>
      <c r="B14" s="85" t="s">
        <v>175</v>
      </c>
      <c r="C14" s="211" t="s">
        <v>157</v>
      </c>
      <c r="D14" s="211" t="s">
        <v>164</v>
      </c>
      <c r="E14" s="211" t="s">
        <v>226</v>
      </c>
      <c r="F14" s="212">
        <v>240</v>
      </c>
      <c r="G14" s="211" t="s">
        <v>157</v>
      </c>
      <c r="H14" s="211" t="s">
        <v>214</v>
      </c>
      <c r="I14" s="280">
        <v>100</v>
      </c>
      <c r="J14" s="280">
        <v>100</v>
      </c>
      <c r="K14" s="280">
        <v>100</v>
      </c>
    </row>
    <row r="15" spans="1:11" ht="94.5" customHeight="1" x14ac:dyDescent="0.2">
      <c r="A15" s="210"/>
      <c r="B15" s="109" t="s">
        <v>227</v>
      </c>
      <c r="C15" s="211" t="s">
        <v>157</v>
      </c>
      <c r="D15" s="211" t="s">
        <v>164</v>
      </c>
      <c r="E15" s="211" t="s">
        <v>228</v>
      </c>
      <c r="F15" s="212"/>
      <c r="G15" s="211" t="s">
        <v>157</v>
      </c>
      <c r="H15" s="211" t="s">
        <v>214</v>
      </c>
      <c r="I15" s="280">
        <f>I16</f>
        <v>738.4</v>
      </c>
      <c r="J15" s="280">
        <f>J16</f>
        <v>400</v>
      </c>
      <c r="K15" s="280">
        <f>K16</f>
        <v>400</v>
      </c>
    </row>
    <row r="16" spans="1:11" ht="28.5" customHeight="1" x14ac:dyDescent="0.2">
      <c r="A16" s="210"/>
      <c r="B16" s="85" t="s">
        <v>175</v>
      </c>
      <c r="C16" s="211" t="s">
        <v>157</v>
      </c>
      <c r="D16" s="211" t="s">
        <v>164</v>
      </c>
      <c r="E16" s="211" t="s">
        <v>228</v>
      </c>
      <c r="F16" s="212">
        <v>240</v>
      </c>
      <c r="G16" s="211" t="s">
        <v>157</v>
      </c>
      <c r="H16" s="211" t="s">
        <v>214</v>
      </c>
      <c r="I16" s="280">
        <v>738.4</v>
      </c>
      <c r="J16" s="280">
        <v>400</v>
      </c>
      <c r="K16" s="280">
        <v>400</v>
      </c>
    </row>
    <row r="17" spans="1:11" ht="79.5" customHeight="1" x14ac:dyDescent="0.2">
      <c r="A17" s="210"/>
      <c r="B17" s="110" t="s">
        <v>229</v>
      </c>
      <c r="C17" s="211" t="s">
        <v>157</v>
      </c>
      <c r="D17" s="211" t="s">
        <v>164</v>
      </c>
      <c r="E17" s="211" t="s">
        <v>230</v>
      </c>
      <c r="F17" s="212"/>
      <c r="G17" s="211" t="s">
        <v>157</v>
      </c>
      <c r="H17" s="211" t="s">
        <v>214</v>
      </c>
      <c r="I17" s="280">
        <f>I18</f>
        <v>100</v>
      </c>
      <c r="J17" s="280">
        <f>J18</f>
        <v>100</v>
      </c>
      <c r="K17" s="280">
        <f>K18</f>
        <v>100</v>
      </c>
    </row>
    <row r="18" spans="1:11" ht="33.75" customHeight="1" x14ac:dyDescent="0.2">
      <c r="A18" s="213"/>
      <c r="B18" s="85" t="s">
        <v>175</v>
      </c>
      <c r="C18" s="211" t="s">
        <v>157</v>
      </c>
      <c r="D18" s="211" t="s">
        <v>164</v>
      </c>
      <c r="E18" s="211" t="s">
        <v>230</v>
      </c>
      <c r="F18" s="212">
        <v>240</v>
      </c>
      <c r="G18" s="211" t="s">
        <v>157</v>
      </c>
      <c r="H18" s="211" t="s">
        <v>214</v>
      </c>
      <c r="I18" s="280">
        <v>100</v>
      </c>
      <c r="J18" s="280">
        <v>100</v>
      </c>
      <c r="K18" s="280">
        <v>100</v>
      </c>
    </row>
    <row r="19" spans="1:11" ht="47.25" customHeight="1" x14ac:dyDescent="0.2">
      <c r="A19" s="214">
        <v>2</v>
      </c>
      <c r="B19" s="111" t="s">
        <v>231</v>
      </c>
      <c r="C19" s="208" t="s">
        <v>232</v>
      </c>
      <c r="D19" s="208" t="s">
        <v>279</v>
      </c>
      <c r="E19" s="208" t="s">
        <v>242</v>
      </c>
      <c r="F19" s="209"/>
      <c r="G19" s="208" t="s">
        <v>157</v>
      </c>
      <c r="H19" s="208" t="s">
        <v>214</v>
      </c>
      <c r="I19" s="279">
        <f>I20+I22</f>
        <v>497.5</v>
      </c>
      <c r="J19" s="279">
        <f>J20+J22</f>
        <v>1550</v>
      </c>
      <c r="K19" s="279">
        <f>K20+K22</f>
        <v>1550</v>
      </c>
    </row>
    <row r="20" spans="1:11" ht="60" customHeight="1" x14ac:dyDescent="0.2">
      <c r="A20" s="215"/>
      <c r="B20" s="85" t="s">
        <v>420</v>
      </c>
      <c r="C20" s="211" t="s">
        <v>232</v>
      </c>
      <c r="D20" s="211" t="s">
        <v>164</v>
      </c>
      <c r="E20" s="211"/>
      <c r="F20" s="212"/>
      <c r="G20" s="211" t="s">
        <v>157</v>
      </c>
      <c r="H20" s="211" t="s">
        <v>214</v>
      </c>
      <c r="I20" s="280">
        <f>I21</f>
        <v>60</v>
      </c>
      <c r="J20" s="280">
        <f>J21</f>
        <v>150</v>
      </c>
      <c r="K20" s="280">
        <f>K21</f>
        <v>150</v>
      </c>
    </row>
    <row r="21" spans="1:11" ht="28.5" customHeight="1" x14ac:dyDescent="0.2">
      <c r="A21" s="215"/>
      <c r="B21" s="85" t="s">
        <v>175</v>
      </c>
      <c r="C21" s="211" t="s">
        <v>232</v>
      </c>
      <c r="D21" s="211" t="s">
        <v>164</v>
      </c>
      <c r="E21" s="211" t="s">
        <v>234</v>
      </c>
      <c r="F21" s="212">
        <v>240</v>
      </c>
      <c r="G21" s="211" t="s">
        <v>157</v>
      </c>
      <c r="H21" s="211" t="s">
        <v>214</v>
      </c>
      <c r="I21" s="280">
        <v>60</v>
      </c>
      <c r="J21" s="280">
        <v>150</v>
      </c>
      <c r="K21" s="280">
        <v>150</v>
      </c>
    </row>
    <row r="22" spans="1:11" ht="42" customHeight="1" x14ac:dyDescent="0.2">
      <c r="A22" s="215"/>
      <c r="B22" s="85" t="s">
        <v>421</v>
      </c>
      <c r="C22" s="211" t="s">
        <v>232</v>
      </c>
      <c r="D22" s="211" t="s">
        <v>164</v>
      </c>
      <c r="E22" s="211" t="s">
        <v>237</v>
      </c>
      <c r="F22" s="212"/>
      <c r="G22" s="211" t="s">
        <v>157</v>
      </c>
      <c r="H22" s="211" t="s">
        <v>214</v>
      </c>
      <c r="I22" s="280">
        <f>I23+I24</f>
        <v>437.5</v>
      </c>
      <c r="J22" s="280">
        <f>J23+J24</f>
        <v>1400</v>
      </c>
      <c r="K22" s="280">
        <f>K23+K24</f>
        <v>1400</v>
      </c>
    </row>
    <row r="23" spans="1:11" ht="33.75" customHeight="1" x14ac:dyDescent="0.2">
      <c r="A23" s="215"/>
      <c r="B23" s="85" t="s">
        <v>236</v>
      </c>
      <c r="C23" s="211" t="s">
        <v>232</v>
      </c>
      <c r="D23" s="211" t="s">
        <v>164</v>
      </c>
      <c r="E23" s="211" t="s">
        <v>237</v>
      </c>
      <c r="F23" s="212">
        <v>240</v>
      </c>
      <c r="G23" s="211" t="s">
        <v>157</v>
      </c>
      <c r="H23" s="211" t="s">
        <v>214</v>
      </c>
      <c r="I23" s="280">
        <v>0</v>
      </c>
      <c r="J23" s="280">
        <v>200</v>
      </c>
      <c r="K23" s="280">
        <v>200</v>
      </c>
    </row>
    <row r="24" spans="1:11" ht="18" customHeight="1" x14ac:dyDescent="0.2">
      <c r="A24" s="215"/>
      <c r="B24" s="85" t="s">
        <v>250</v>
      </c>
      <c r="C24" s="211" t="s">
        <v>232</v>
      </c>
      <c r="D24" s="211" t="s">
        <v>164</v>
      </c>
      <c r="E24" s="211" t="s">
        <v>237</v>
      </c>
      <c r="F24" s="212">
        <v>850</v>
      </c>
      <c r="G24" s="211" t="s">
        <v>157</v>
      </c>
      <c r="H24" s="211" t="s">
        <v>214</v>
      </c>
      <c r="I24" s="280">
        <v>437.5</v>
      </c>
      <c r="J24" s="280">
        <v>1200</v>
      </c>
      <c r="K24" s="280">
        <v>1200</v>
      </c>
    </row>
    <row r="25" spans="1:11" ht="46.5" customHeight="1" x14ac:dyDescent="0.2">
      <c r="A25" s="214">
        <v>3</v>
      </c>
      <c r="B25" s="65" t="s">
        <v>287</v>
      </c>
      <c r="C25" s="208" t="s">
        <v>239</v>
      </c>
      <c r="D25" s="208" t="s">
        <v>279</v>
      </c>
      <c r="E25" s="208" t="s">
        <v>242</v>
      </c>
      <c r="F25" s="209"/>
      <c r="G25" s="208" t="s">
        <v>239</v>
      </c>
      <c r="H25" s="208" t="s">
        <v>286</v>
      </c>
      <c r="I25" s="226">
        <f>I26+I29</f>
        <v>1691.5</v>
      </c>
      <c r="J25" s="226">
        <f>J26+J29</f>
        <v>1500</v>
      </c>
      <c r="K25" s="226">
        <f>K26+K29</f>
        <v>1500</v>
      </c>
    </row>
    <row r="26" spans="1:11" ht="45" customHeight="1" x14ac:dyDescent="0.2">
      <c r="A26" s="215"/>
      <c r="B26" s="116" t="s">
        <v>422</v>
      </c>
      <c r="C26" s="208" t="s">
        <v>239</v>
      </c>
      <c r="D26" s="208" t="s">
        <v>164</v>
      </c>
      <c r="E26" s="208" t="s">
        <v>242</v>
      </c>
      <c r="F26" s="209"/>
      <c r="G26" s="208" t="s">
        <v>239</v>
      </c>
      <c r="H26" s="208" t="s">
        <v>286</v>
      </c>
      <c r="I26" s="226">
        <f>I27+I34+I36</f>
        <v>1691.5</v>
      </c>
      <c r="J26" s="226">
        <f t="shared" ref="J26:K26" si="0">J27+J34+J36</f>
        <v>1500</v>
      </c>
      <c r="K26" s="226">
        <f t="shared" si="0"/>
        <v>1500</v>
      </c>
    </row>
    <row r="27" spans="1:11" ht="27.75" customHeight="1" x14ac:dyDescent="0.2">
      <c r="A27" s="342"/>
      <c r="B27" s="80" t="s">
        <v>423</v>
      </c>
      <c r="C27" s="211" t="s">
        <v>239</v>
      </c>
      <c r="D27" s="211" t="s">
        <v>164</v>
      </c>
      <c r="E27" s="211" t="s">
        <v>290</v>
      </c>
      <c r="F27" s="212"/>
      <c r="G27" s="211" t="s">
        <v>239</v>
      </c>
      <c r="H27" s="211" t="s">
        <v>286</v>
      </c>
      <c r="I27" s="281">
        <f>I28</f>
        <v>1400</v>
      </c>
      <c r="J27" s="281">
        <f>J28</f>
        <v>1300</v>
      </c>
      <c r="K27" s="281">
        <f>K28</f>
        <v>1300</v>
      </c>
    </row>
    <row r="28" spans="1:11" ht="22.5" customHeight="1" x14ac:dyDescent="0.2">
      <c r="A28" s="342"/>
      <c r="B28" s="85" t="s">
        <v>175</v>
      </c>
      <c r="C28" s="211" t="s">
        <v>239</v>
      </c>
      <c r="D28" s="211" t="s">
        <v>164</v>
      </c>
      <c r="E28" s="211" t="s">
        <v>290</v>
      </c>
      <c r="F28" s="212">
        <v>240</v>
      </c>
      <c r="G28" s="211" t="s">
        <v>239</v>
      </c>
      <c r="H28" s="211" t="s">
        <v>286</v>
      </c>
      <c r="I28" s="281">
        <v>1400</v>
      </c>
      <c r="J28" s="281">
        <v>1300</v>
      </c>
      <c r="K28" s="281">
        <v>1300</v>
      </c>
    </row>
    <row r="29" spans="1:11" ht="24.75" hidden="1" customHeight="1" x14ac:dyDescent="0.2">
      <c r="A29" s="342"/>
      <c r="B29" s="85" t="s">
        <v>424</v>
      </c>
      <c r="C29" s="208" t="s">
        <v>160</v>
      </c>
      <c r="D29" s="208" t="s">
        <v>164</v>
      </c>
      <c r="E29" s="208" t="s">
        <v>217</v>
      </c>
      <c r="F29" s="209"/>
      <c r="G29" s="208" t="s">
        <v>239</v>
      </c>
      <c r="H29" s="208" t="s">
        <v>286</v>
      </c>
      <c r="I29" s="226">
        <v>0</v>
      </c>
      <c r="J29" s="226">
        <v>0</v>
      </c>
      <c r="K29" s="226">
        <v>0</v>
      </c>
    </row>
    <row r="30" spans="1:11" ht="22.5" hidden="1" customHeight="1" x14ac:dyDescent="0.2">
      <c r="A30" s="342"/>
      <c r="B30" s="85" t="s">
        <v>425</v>
      </c>
      <c r="C30" s="211" t="s">
        <v>160</v>
      </c>
      <c r="D30" s="211" t="s">
        <v>164</v>
      </c>
      <c r="E30" s="211" t="s">
        <v>290</v>
      </c>
      <c r="F30" s="209"/>
      <c r="G30" s="211" t="s">
        <v>239</v>
      </c>
      <c r="H30" s="211" t="s">
        <v>286</v>
      </c>
      <c r="I30" s="281">
        <v>0</v>
      </c>
      <c r="J30" s="281">
        <v>0</v>
      </c>
      <c r="K30" s="281">
        <v>0</v>
      </c>
    </row>
    <row r="31" spans="1:11" ht="27" hidden="1" customHeight="1" x14ac:dyDescent="0.2">
      <c r="A31" s="342"/>
      <c r="B31" s="85" t="s">
        <v>426</v>
      </c>
      <c r="C31" s="211" t="s">
        <v>160</v>
      </c>
      <c r="D31" s="211" t="s">
        <v>164</v>
      </c>
      <c r="E31" s="211" t="s">
        <v>290</v>
      </c>
      <c r="F31" s="212">
        <v>240</v>
      </c>
      <c r="G31" s="211" t="s">
        <v>239</v>
      </c>
      <c r="H31" s="211" t="s">
        <v>286</v>
      </c>
      <c r="I31" s="281">
        <v>0</v>
      </c>
      <c r="J31" s="281">
        <v>0</v>
      </c>
      <c r="K31" s="281">
        <v>0</v>
      </c>
    </row>
    <row r="32" spans="1:11" ht="36.75" hidden="1" customHeight="1" x14ac:dyDescent="0.2">
      <c r="A32" s="342"/>
      <c r="B32" s="80" t="s">
        <v>427</v>
      </c>
      <c r="C32" s="211" t="s">
        <v>239</v>
      </c>
      <c r="D32" s="211" t="s">
        <v>170</v>
      </c>
      <c r="E32" s="211" t="s">
        <v>292</v>
      </c>
      <c r="F32" s="212"/>
      <c r="G32" s="211" t="s">
        <v>239</v>
      </c>
      <c r="H32" s="211" t="s">
        <v>286</v>
      </c>
      <c r="I32" s="281">
        <f>I33</f>
        <v>0</v>
      </c>
      <c r="J32" s="281">
        <v>0</v>
      </c>
      <c r="K32" s="281">
        <v>0</v>
      </c>
    </row>
    <row r="33" spans="1:11" ht="0.75" customHeight="1" x14ac:dyDescent="0.2">
      <c r="A33" s="337"/>
      <c r="B33" s="85" t="s">
        <v>175</v>
      </c>
      <c r="C33" s="211" t="s">
        <v>239</v>
      </c>
      <c r="D33" s="211" t="s">
        <v>170</v>
      </c>
      <c r="E33" s="211" t="s">
        <v>292</v>
      </c>
      <c r="F33" s="212">
        <v>240</v>
      </c>
      <c r="G33" s="211" t="s">
        <v>239</v>
      </c>
      <c r="H33" s="211" t="s">
        <v>286</v>
      </c>
      <c r="I33" s="281">
        <v>0</v>
      </c>
      <c r="J33" s="281">
        <v>0</v>
      </c>
      <c r="K33" s="281">
        <v>0</v>
      </c>
    </row>
    <row r="34" spans="1:11" ht="25.5" customHeight="1" x14ac:dyDescent="0.2">
      <c r="A34" s="56"/>
      <c r="B34" s="85" t="s">
        <v>293</v>
      </c>
      <c r="C34" s="211" t="s">
        <v>239</v>
      </c>
      <c r="D34" s="211" t="s">
        <v>164</v>
      </c>
      <c r="E34" s="211" t="s">
        <v>292</v>
      </c>
      <c r="F34" s="212"/>
      <c r="G34" s="211" t="s">
        <v>239</v>
      </c>
      <c r="H34" s="211" t="s">
        <v>286</v>
      </c>
      <c r="I34" s="281">
        <f>I35</f>
        <v>0</v>
      </c>
      <c r="J34" s="281">
        <f>J35</f>
        <v>100</v>
      </c>
      <c r="K34" s="281">
        <f>K35</f>
        <v>100</v>
      </c>
    </row>
    <row r="35" spans="1:11" ht="27" customHeight="1" x14ac:dyDescent="0.2">
      <c r="A35" s="56"/>
      <c r="B35" s="85" t="s">
        <v>175</v>
      </c>
      <c r="C35" s="211" t="s">
        <v>239</v>
      </c>
      <c r="D35" s="211" t="s">
        <v>164</v>
      </c>
      <c r="E35" s="211" t="s">
        <v>292</v>
      </c>
      <c r="F35" s="212">
        <v>240</v>
      </c>
      <c r="G35" s="211" t="s">
        <v>239</v>
      </c>
      <c r="H35" s="211" t="s">
        <v>286</v>
      </c>
      <c r="I35" s="281">
        <v>0</v>
      </c>
      <c r="J35" s="281">
        <v>100</v>
      </c>
      <c r="K35" s="281">
        <v>100</v>
      </c>
    </row>
    <row r="36" spans="1:11" ht="21.75" customHeight="1" x14ac:dyDescent="0.2">
      <c r="A36" s="56"/>
      <c r="B36" s="85" t="s">
        <v>294</v>
      </c>
      <c r="C36" s="211" t="s">
        <v>239</v>
      </c>
      <c r="D36" s="211" t="s">
        <v>164</v>
      </c>
      <c r="E36" s="211" t="s">
        <v>295</v>
      </c>
      <c r="F36" s="212"/>
      <c r="G36" s="211" t="s">
        <v>239</v>
      </c>
      <c r="H36" s="211" t="s">
        <v>286</v>
      </c>
      <c r="I36" s="281">
        <f>I37</f>
        <v>291.5</v>
      </c>
      <c r="J36" s="281">
        <f>J37</f>
        <v>100</v>
      </c>
      <c r="K36" s="281">
        <f>K37</f>
        <v>100</v>
      </c>
    </row>
    <row r="37" spans="1:11" ht="27.75" customHeight="1" x14ac:dyDescent="0.2">
      <c r="A37" s="56"/>
      <c r="B37" s="85" t="s">
        <v>175</v>
      </c>
      <c r="C37" s="211" t="s">
        <v>239</v>
      </c>
      <c r="D37" s="211" t="s">
        <v>164</v>
      </c>
      <c r="E37" s="211" t="s">
        <v>295</v>
      </c>
      <c r="F37" s="212">
        <v>240</v>
      </c>
      <c r="G37" s="211" t="s">
        <v>239</v>
      </c>
      <c r="H37" s="211" t="s">
        <v>286</v>
      </c>
      <c r="I37" s="281">
        <v>291.5</v>
      </c>
      <c r="J37" s="281">
        <v>100</v>
      </c>
      <c r="K37" s="281">
        <v>100</v>
      </c>
    </row>
    <row r="38" spans="1:11" ht="30" customHeight="1" x14ac:dyDescent="0.2">
      <c r="A38" s="214">
        <v>4</v>
      </c>
      <c r="B38" s="116" t="s">
        <v>301</v>
      </c>
      <c r="C38" s="208" t="s">
        <v>160</v>
      </c>
      <c r="D38" s="208" t="s">
        <v>279</v>
      </c>
      <c r="E38" s="208" t="s">
        <v>242</v>
      </c>
      <c r="F38" s="216"/>
      <c r="G38" s="208" t="s">
        <v>160</v>
      </c>
      <c r="H38" s="208" t="s">
        <v>300</v>
      </c>
      <c r="I38" s="226">
        <f t="shared" ref="I38:K39" si="1">I39</f>
        <v>1</v>
      </c>
      <c r="J38" s="226">
        <f t="shared" si="1"/>
        <v>1</v>
      </c>
      <c r="K38" s="226">
        <f t="shared" si="1"/>
        <v>1</v>
      </c>
    </row>
    <row r="39" spans="1:11" ht="58.5" customHeight="1" x14ac:dyDescent="0.2">
      <c r="A39" s="215"/>
      <c r="B39" s="100" t="s">
        <v>428</v>
      </c>
      <c r="C39" s="211" t="s">
        <v>160</v>
      </c>
      <c r="D39" s="211" t="s">
        <v>164</v>
      </c>
      <c r="E39" s="211" t="s">
        <v>303</v>
      </c>
      <c r="F39" s="216"/>
      <c r="G39" s="211" t="s">
        <v>160</v>
      </c>
      <c r="H39" s="211" t="s">
        <v>300</v>
      </c>
      <c r="I39" s="226">
        <f t="shared" si="1"/>
        <v>1</v>
      </c>
      <c r="J39" s="226">
        <f t="shared" si="1"/>
        <v>1</v>
      </c>
      <c r="K39" s="226">
        <f t="shared" si="1"/>
        <v>1</v>
      </c>
    </row>
    <row r="40" spans="1:11" ht="37.5" customHeight="1" x14ac:dyDescent="0.2">
      <c r="A40" s="217"/>
      <c r="B40" s="85" t="s">
        <v>175</v>
      </c>
      <c r="C40" s="211" t="s">
        <v>160</v>
      </c>
      <c r="D40" s="211" t="s">
        <v>164</v>
      </c>
      <c r="E40" s="211" t="s">
        <v>303</v>
      </c>
      <c r="F40" s="218" t="s">
        <v>176</v>
      </c>
      <c r="G40" s="211" t="s">
        <v>160</v>
      </c>
      <c r="H40" s="211" t="s">
        <v>300</v>
      </c>
      <c r="I40" s="281">
        <v>1</v>
      </c>
      <c r="J40" s="281">
        <v>1</v>
      </c>
      <c r="K40" s="281">
        <v>1</v>
      </c>
    </row>
    <row r="41" spans="1:11" ht="48" hidden="1" customHeight="1" x14ac:dyDescent="0.2">
      <c r="A41" s="209">
        <v>6</v>
      </c>
      <c r="B41" s="111" t="s">
        <v>310</v>
      </c>
      <c r="C41" s="208" t="s">
        <v>192</v>
      </c>
      <c r="D41" s="208" t="s">
        <v>279</v>
      </c>
      <c r="E41" s="208" t="s">
        <v>242</v>
      </c>
      <c r="F41" s="209"/>
      <c r="G41" s="208" t="s">
        <v>305</v>
      </c>
      <c r="H41" s="208" t="s">
        <v>239</v>
      </c>
      <c r="I41" s="226">
        <f>I42</f>
        <v>0</v>
      </c>
      <c r="J41" s="226">
        <f t="shared" ref="J41:K44" si="2">J42</f>
        <v>0</v>
      </c>
      <c r="K41" s="226">
        <f t="shared" si="2"/>
        <v>0</v>
      </c>
    </row>
    <row r="42" spans="1:11" ht="26.25" hidden="1" customHeight="1" x14ac:dyDescent="0.2">
      <c r="A42" s="209"/>
      <c r="B42" s="111" t="s">
        <v>311</v>
      </c>
      <c r="C42" s="208" t="s">
        <v>192</v>
      </c>
      <c r="D42" s="208" t="s">
        <v>164</v>
      </c>
      <c r="E42" s="208" t="s">
        <v>242</v>
      </c>
      <c r="F42" s="209"/>
      <c r="G42" s="208" t="s">
        <v>305</v>
      </c>
      <c r="H42" s="208" t="s">
        <v>239</v>
      </c>
      <c r="I42" s="226">
        <f>I43</f>
        <v>0</v>
      </c>
      <c r="J42" s="226">
        <f t="shared" si="2"/>
        <v>0</v>
      </c>
      <c r="K42" s="226">
        <f t="shared" si="2"/>
        <v>0</v>
      </c>
    </row>
    <row r="43" spans="1:11" ht="28.5" hidden="1" customHeight="1" x14ac:dyDescent="0.2">
      <c r="A43" s="209"/>
      <c r="B43" s="85" t="s">
        <v>312</v>
      </c>
      <c r="C43" s="211" t="s">
        <v>192</v>
      </c>
      <c r="D43" s="211" t="s">
        <v>164</v>
      </c>
      <c r="E43" s="211" t="s">
        <v>313</v>
      </c>
      <c r="F43" s="212"/>
      <c r="G43" s="211" t="s">
        <v>305</v>
      </c>
      <c r="H43" s="211" t="s">
        <v>239</v>
      </c>
      <c r="I43" s="281">
        <f>I44</f>
        <v>0</v>
      </c>
      <c r="J43" s="281">
        <f t="shared" si="2"/>
        <v>0</v>
      </c>
      <c r="K43" s="281">
        <f t="shared" si="2"/>
        <v>0</v>
      </c>
    </row>
    <row r="44" spans="1:11" ht="20.25" hidden="1" customHeight="1" x14ac:dyDescent="0.2">
      <c r="A44" s="209"/>
      <c r="B44" s="85" t="s">
        <v>314</v>
      </c>
      <c r="C44" s="211" t="s">
        <v>192</v>
      </c>
      <c r="D44" s="211" t="s">
        <v>164</v>
      </c>
      <c r="E44" s="211" t="s">
        <v>313</v>
      </c>
      <c r="F44" s="212"/>
      <c r="G44" s="211" t="s">
        <v>305</v>
      </c>
      <c r="H44" s="211" t="s">
        <v>239</v>
      </c>
      <c r="I44" s="281">
        <f>I45</f>
        <v>0</v>
      </c>
      <c r="J44" s="281">
        <f t="shared" si="2"/>
        <v>0</v>
      </c>
      <c r="K44" s="281">
        <f t="shared" si="2"/>
        <v>0</v>
      </c>
    </row>
    <row r="45" spans="1:11" ht="21.75" hidden="1" customHeight="1" x14ac:dyDescent="0.2">
      <c r="A45" s="209"/>
      <c r="B45" s="85" t="s">
        <v>236</v>
      </c>
      <c r="C45" s="211" t="s">
        <v>192</v>
      </c>
      <c r="D45" s="211" t="s">
        <v>164</v>
      </c>
      <c r="E45" s="211" t="s">
        <v>313</v>
      </c>
      <c r="F45" s="212">
        <v>240</v>
      </c>
      <c r="G45" s="211" t="s">
        <v>305</v>
      </c>
      <c r="H45" s="211" t="s">
        <v>239</v>
      </c>
      <c r="I45" s="281">
        <v>0</v>
      </c>
      <c r="J45" s="281">
        <v>0</v>
      </c>
      <c r="K45" s="281">
        <v>0</v>
      </c>
    </row>
    <row r="46" spans="1:11" ht="27.75" hidden="1" customHeight="1" x14ac:dyDescent="0.2">
      <c r="A46" s="209"/>
      <c r="B46" s="85" t="s">
        <v>315</v>
      </c>
      <c r="C46" s="211" t="s">
        <v>192</v>
      </c>
      <c r="D46" s="211" t="s">
        <v>164</v>
      </c>
      <c r="E46" s="211" t="s">
        <v>429</v>
      </c>
      <c r="F46" s="212"/>
      <c r="G46" s="211" t="s">
        <v>305</v>
      </c>
      <c r="H46" s="211" t="s">
        <v>239</v>
      </c>
      <c r="I46" s="281">
        <f>I47</f>
        <v>0</v>
      </c>
      <c r="J46" s="281">
        <f>J47</f>
        <v>0</v>
      </c>
      <c r="K46" s="281">
        <f>K47</f>
        <v>0</v>
      </c>
    </row>
    <row r="47" spans="1:11" ht="15.75" hidden="1" customHeight="1" x14ac:dyDescent="0.2">
      <c r="A47" s="209"/>
      <c r="B47" s="85" t="s">
        <v>426</v>
      </c>
      <c r="C47" s="211" t="s">
        <v>192</v>
      </c>
      <c r="D47" s="211" t="s">
        <v>164</v>
      </c>
      <c r="E47" s="211" t="s">
        <v>429</v>
      </c>
      <c r="F47" s="212">
        <v>240</v>
      </c>
      <c r="G47" s="211" t="s">
        <v>305</v>
      </c>
      <c r="H47" s="211" t="s">
        <v>239</v>
      </c>
      <c r="I47" s="281">
        <v>0</v>
      </c>
      <c r="J47" s="281">
        <v>0</v>
      </c>
      <c r="K47" s="281">
        <v>0</v>
      </c>
    </row>
    <row r="48" spans="1:11" ht="44.25" customHeight="1" x14ac:dyDescent="0.2">
      <c r="A48" s="214">
        <v>5</v>
      </c>
      <c r="B48" s="104" t="s">
        <v>430</v>
      </c>
      <c r="C48" s="208" t="s">
        <v>305</v>
      </c>
      <c r="D48" s="208" t="s">
        <v>279</v>
      </c>
      <c r="E48" s="208" t="s">
        <v>242</v>
      </c>
      <c r="F48" s="209"/>
      <c r="G48" s="208" t="s">
        <v>305</v>
      </c>
      <c r="H48" s="208" t="s">
        <v>239</v>
      </c>
      <c r="I48" s="226">
        <f>I49+I52+I55+I60+I63</f>
        <v>12551</v>
      </c>
      <c r="J48" s="226">
        <f t="shared" ref="J48:K48" si="3">J49+J52+J55+J60+J63</f>
        <v>5218.2</v>
      </c>
      <c r="K48" s="226">
        <f t="shared" si="3"/>
        <v>5013.1000000000004</v>
      </c>
    </row>
    <row r="49" spans="1:11" ht="66" customHeight="1" x14ac:dyDescent="0.2">
      <c r="A49" s="215"/>
      <c r="B49" s="122" t="s">
        <v>431</v>
      </c>
      <c r="C49" s="208" t="s">
        <v>305</v>
      </c>
      <c r="D49" s="208" t="s">
        <v>164</v>
      </c>
      <c r="E49" s="208" t="s">
        <v>242</v>
      </c>
      <c r="F49" s="209"/>
      <c r="G49" s="208" t="s">
        <v>305</v>
      </c>
      <c r="H49" s="208" t="s">
        <v>239</v>
      </c>
      <c r="I49" s="226">
        <f t="shared" ref="I49:K50" si="4">I50</f>
        <v>2682.7</v>
      </c>
      <c r="J49" s="226">
        <f t="shared" si="4"/>
        <v>2806.5</v>
      </c>
      <c r="K49" s="226">
        <f t="shared" si="4"/>
        <v>2613.1</v>
      </c>
    </row>
    <row r="50" spans="1:11" x14ac:dyDescent="0.2">
      <c r="A50" s="215"/>
      <c r="B50" s="123" t="s">
        <v>432</v>
      </c>
      <c r="C50" s="211" t="s">
        <v>305</v>
      </c>
      <c r="D50" s="211" t="s">
        <v>164</v>
      </c>
      <c r="E50" s="211" t="s">
        <v>320</v>
      </c>
      <c r="F50" s="212"/>
      <c r="G50" s="211" t="s">
        <v>305</v>
      </c>
      <c r="H50" s="211" t="s">
        <v>239</v>
      </c>
      <c r="I50" s="281">
        <f t="shared" si="4"/>
        <v>2682.7</v>
      </c>
      <c r="J50" s="281">
        <f t="shared" si="4"/>
        <v>2806.5</v>
      </c>
      <c r="K50" s="281">
        <f t="shared" si="4"/>
        <v>2613.1</v>
      </c>
    </row>
    <row r="51" spans="1:11" ht="26.25" customHeight="1" x14ac:dyDescent="0.2">
      <c r="A51" s="215"/>
      <c r="B51" s="85" t="s">
        <v>236</v>
      </c>
      <c r="C51" s="211" t="s">
        <v>305</v>
      </c>
      <c r="D51" s="211" t="s">
        <v>164</v>
      </c>
      <c r="E51" s="211" t="s">
        <v>320</v>
      </c>
      <c r="F51" s="212">
        <v>240</v>
      </c>
      <c r="G51" s="211" t="s">
        <v>305</v>
      </c>
      <c r="H51" s="211" t="s">
        <v>239</v>
      </c>
      <c r="I51" s="266">
        <v>2682.7</v>
      </c>
      <c r="J51" s="266">
        <v>2806.5</v>
      </c>
      <c r="K51" s="266">
        <v>2613.1</v>
      </c>
    </row>
    <row r="52" spans="1:11" ht="38.25" customHeight="1" x14ac:dyDescent="0.2">
      <c r="A52" s="215"/>
      <c r="B52" s="65" t="s">
        <v>433</v>
      </c>
      <c r="C52" s="208" t="s">
        <v>305</v>
      </c>
      <c r="D52" s="208" t="s">
        <v>164</v>
      </c>
      <c r="E52" s="208" t="s">
        <v>323</v>
      </c>
      <c r="F52" s="209"/>
      <c r="G52" s="208" t="s">
        <v>305</v>
      </c>
      <c r="H52" s="208" t="s">
        <v>239</v>
      </c>
      <c r="I52" s="226">
        <f>I53+I54</f>
        <v>5422</v>
      </c>
      <c r="J52" s="226">
        <f>J53+J54</f>
        <v>261.7</v>
      </c>
      <c r="K52" s="226">
        <f>K53+K54</f>
        <v>250</v>
      </c>
    </row>
    <row r="53" spans="1:11" ht="39.75" customHeight="1" x14ac:dyDescent="0.2">
      <c r="A53" s="215"/>
      <c r="B53" s="125" t="s">
        <v>434</v>
      </c>
      <c r="C53" s="211" t="s">
        <v>305</v>
      </c>
      <c r="D53" s="211" t="s">
        <v>164</v>
      </c>
      <c r="E53" s="211" t="s">
        <v>323</v>
      </c>
      <c r="F53" s="212">
        <v>240</v>
      </c>
      <c r="G53" s="211" t="s">
        <v>305</v>
      </c>
      <c r="H53" s="211" t="s">
        <v>239</v>
      </c>
      <c r="I53" s="281">
        <v>27.1</v>
      </c>
      <c r="J53" s="281">
        <v>250</v>
      </c>
      <c r="K53" s="281">
        <v>250</v>
      </c>
    </row>
    <row r="54" spans="1:11" ht="79.5" customHeight="1" x14ac:dyDescent="0.2">
      <c r="A54" s="215"/>
      <c r="B54" s="126" t="s">
        <v>435</v>
      </c>
      <c r="C54" s="211" t="s">
        <v>305</v>
      </c>
      <c r="D54" s="211" t="s">
        <v>164</v>
      </c>
      <c r="E54" s="211" t="s">
        <v>325</v>
      </c>
      <c r="F54" s="212">
        <v>240</v>
      </c>
      <c r="G54" s="211" t="s">
        <v>305</v>
      </c>
      <c r="H54" s="211" t="s">
        <v>239</v>
      </c>
      <c r="I54" s="281">
        <v>5394.9</v>
      </c>
      <c r="J54" s="281">
        <v>11.7</v>
      </c>
      <c r="K54" s="281">
        <v>0</v>
      </c>
    </row>
    <row r="55" spans="1:11" ht="76.5" customHeight="1" x14ac:dyDescent="0.2">
      <c r="A55" s="215"/>
      <c r="B55" s="122" t="s">
        <v>436</v>
      </c>
      <c r="C55" s="208" t="s">
        <v>305</v>
      </c>
      <c r="D55" s="208" t="s">
        <v>170</v>
      </c>
      <c r="E55" s="208" t="s">
        <v>242</v>
      </c>
      <c r="F55" s="209"/>
      <c r="G55" s="208" t="s">
        <v>305</v>
      </c>
      <c r="H55" s="208" t="s">
        <v>239</v>
      </c>
      <c r="I55" s="226">
        <f>I56+I58</f>
        <v>896.8</v>
      </c>
      <c r="J55" s="226">
        <f>J56+J58</f>
        <v>250</v>
      </c>
      <c r="K55" s="226">
        <f>K56+K58</f>
        <v>250</v>
      </c>
    </row>
    <row r="56" spans="1:11" ht="92.25" customHeight="1" x14ac:dyDescent="0.2">
      <c r="A56" s="215"/>
      <c r="B56" s="127" t="s">
        <v>437</v>
      </c>
      <c r="C56" s="211" t="s">
        <v>305</v>
      </c>
      <c r="D56" s="211" t="s">
        <v>170</v>
      </c>
      <c r="E56" s="211" t="s">
        <v>328</v>
      </c>
      <c r="F56" s="212"/>
      <c r="G56" s="211" t="s">
        <v>305</v>
      </c>
      <c r="H56" s="211" t="s">
        <v>239</v>
      </c>
      <c r="I56" s="281">
        <f>I57</f>
        <v>776.8</v>
      </c>
      <c r="J56" s="281">
        <f>J57</f>
        <v>200</v>
      </c>
      <c r="K56" s="281">
        <f>K57</f>
        <v>200</v>
      </c>
    </row>
    <row r="57" spans="1:11" ht="29.25" customHeight="1" x14ac:dyDescent="0.2">
      <c r="A57" s="215"/>
      <c r="B57" s="85" t="s">
        <v>236</v>
      </c>
      <c r="C57" s="211" t="s">
        <v>305</v>
      </c>
      <c r="D57" s="211" t="s">
        <v>170</v>
      </c>
      <c r="E57" s="211" t="s">
        <v>328</v>
      </c>
      <c r="F57" s="212">
        <v>240</v>
      </c>
      <c r="G57" s="211" t="s">
        <v>305</v>
      </c>
      <c r="H57" s="211" t="s">
        <v>239</v>
      </c>
      <c r="I57" s="281">
        <v>776.8</v>
      </c>
      <c r="J57" s="281">
        <v>200</v>
      </c>
      <c r="K57" s="281">
        <v>200</v>
      </c>
    </row>
    <row r="58" spans="1:11" ht="86.25" customHeight="1" x14ac:dyDescent="0.2">
      <c r="A58" s="215"/>
      <c r="B58" s="127" t="s">
        <v>329</v>
      </c>
      <c r="C58" s="211" t="s">
        <v>305</v>
      </c>
      <c r="D58" s="211" t="s">
        <v>170</v>
      </c>
      <c r="E58" s="211" t="s">
        <v>330</v>
      </c>
      <c r="F58" s="212"/>
      <c r="G58" s="211" t="s">
        <v>305</v>
      </c>
      <c r="H58" s="211" t="s">
        <v>239</v>
      </c>
      <c r="I58" s="281">
        <f>I59</f>
        <v>120</v>
      </c>
      <c r="J58" s="281">
        <f>J59</f>
        <v>50</v>
      </c>
      <c r="K58" s="281">
        <f>K59</f>
        <v>50</v>
      </c>
    </row>
    <row r="59" spans="1:11" ht="30.75" customHeight="1" x14ac:dyDescent="0.2">
      <c r="A59" s="215"/>
      <c r="B59" s="85" t="s">
        <v>236</v>
      </c>
      <c r="C59" s="211" t="s">
        <v>305</v>
      </c>
      <c r="D59" s="211" t="s">
        <v>170</v>
      </c>
      <c r="E59" s="211" t="s">
        <v>330</v>
      </c>
      <c r="F59" s="212">
        <v>240</v>
      </c>
      <c r="G59" s="211" t="s">
        <v>305</v>
      </c>
      <c r="H59" s="211" t="s">
        <v>239</v>
      </c>
      <c r="I59" s="281">
        <v>120</v>
      </c>
      <c r="J59" s="281">
        <v>50</v>
      </c>
      <c r="K59" s="281">
        <v>50</v>
      </c>
    </row>
    <row r="60" spans="1:11" ht="27" customHeight="1" x14ac:dyDescent="0.2">
      <c r="A60" s="215"/>
      <c r="B60" s="128" t="s">
        <v>438</v>
      </c>
      <c r="C60" s="208" t="s">
        <v>305</v>
      </c>
      <c r="D60" s="208" t="s">
        <v>332</v>
      </c>
      <c r="E60" s="208" t="s">
        <v>242</v>
      </c>
      <c r="F60" s="209"/>
      <c r="G60" s="208" t="s">
        <v>305</v>
      </c>
      <c r="H60" s="208" t="s">
        <v>239</v>
      </c>
      <c r="I60" s="226">
        <f t="shared" ref="I60:K61" si="5">I61</f>
        <v>678.9</v>
      </c>
      <c r="J60" s="226">
        <f t="shared" si="5"/>
        <v>200</v>
      </c>
      <c r="K60" s="226">
        <f t="shared" si="5"/>
        <v>200</v>
      </c>
    </row>
    <row r="61" spans="1:11" ht="76.5" customHeight="1" x14ac:dyDescent="0.2">
      <c r="A61" s="215"/>
      <c r="B61" s="110" t="s">
        <v>439</v>
      </c>
      <c r="C61" s="211" t="s">
        <v>305</v>
      </c>
      <c r="D61" s="211" t="s">
        <v>332</v>
      </c>
      <c r="E61" s="211" t="s">
        <v>334</v>
      </c>
      <c r="F61" s="212"/>
      <c r="G61" s="211" t="s">
        <v>305</v>
      </c>
      <c r="H61" s="211" t="s">
        <v>239</v>
      </c>
      <c r="I61" s="281">
        <f t="shared" si="5"/>
        <v>678.9</v>
      </c>
      <c r="J61" s="281">
        <f t="shared" si="5"/>
        <v>200</v>
      </c>
      <c r="K61" s="281">
        <f t="shared" si="5"/>
        <v>200</v>
      </c>
    </row>
    <row r="62" spans="1:11" ht="33" customHeight="1" x14ac:dyDescent="0.2">
      <c r="A62" s="215"/>
      <c r="B62" s="85" t="s">
        <v>203</v>
      </c>
      <c r="C62" s="211" t="s">
        <v>305</v>
      </c>
      <c r="D62" s="211" t="s">
        <v>332</v>
      </c>
      <c r="E62" s="211" t="s">
        <v>334</v>
      </c>
      <c r="F62" s="212">
        <v>240</v>
      </c>
      <c r="G62" s="211" t="s">
        <v>305</v>
      </c>
      <c r="H62" s="211" t="s">
        <v>239</v>
      </c>
      <c r="I62" s="281">
        <v>678.9</v>
      </c>
      <c r="J62" s="281">
        <v>200</v>
      </c>
      <c r="K62" s="281">
        <v>200</v>
      </c>
    </row>
    <row r="63" spans="1:11" ht="25.5" x14ac:dyDescent="0.2">
      <c r="A63" s="215"/>
      <c r="B63" s="128" t="s">
        <v>440</v>
      </c>
      <c r="C63" s="208" t="s">
        <v>305</v>
      </c>
      <c r="D63" s="208" t="s">
        <v>336</v>
      </c>
      <c r="E63" s="208" t="s">
        <v>242</v>
      </c>
      <c r="F63" s="209"/>
      <c r="G63" s="208" t="s">
        <v>305</v>
      </c>
      <c r="H63" s="208" t="s">
        <v>239</v>
      </c>
      <c r="I63" s="226">
        <f>I64</f>
        <v>2870.6</v>
      </c>
      <c r="J63" s="226">
        <f t="shared" ref="I63:K64" si="6">J64</f>
        <v>1700</v>
      </c>
      <c r="K63" s="226">
        <f t="shared" si="6"/>
        <v>1700</v>
      </c>
    </row>
    <row r="64" spans="1:11" ht="15.75" customHeight="1" x14ac:dyDescent="0.2">
      <c r="A64" s="215"/>
      <c r="B64" s="126" t="s">
        <v>337</v>
      </c>
      <c r="C64" s="211" t="s">
        <v>305</v>
      </c>
      <c r="D64" s="211" t="s">
        <v>336</v>
      </c>
      <c r="E64" s="211" t="s">
        <v>338</v>
      </c>
      <c r="F64" s="212"/>
      <c r="G64" s="211" t="s">
        <v>305</v>
      </c>
      <c r="H64" s="211" t="s">
        <v>239</v>
      </c>
      <c r="I64" s="281">
        <f t="shared" si="6"/>
        <v>2870.6</v>
      </c>
      <c r="J64" s="281">
        <f t="shared" si="6"/>
        <v>1700</v>
      </c>
      <c r="K64" s="281">
        <f t="shared" si="6"/>
        <v>1700</v>
      </c>
    </row>
    <row r="65" spans="1:11" ht="30" customHeight="1" x14ac:dyDescent="0.2">
      <c r="A65" s="217"/>
      <c r="B65" s="85" t="s">
        <v>236</v>
      </c>
      <c r="C65" s="211" t="s">
        <v>305</v>
      </c>
      <c r="D65" s="211" t="s">
        <v>336</v>
      </c>
      <c r="E65" s="211" t="s">
        <v>338</v>
      </c>
      <c r="F65" s="212">
        <v>240</v>
      </c>
      <c r="G65" s="211" t="s">
        <v>305</v>
      </c>
      <c r="H65" s="211" t="s">
        <v>239</v>
      </c>
      <c r="I65" s="266">
        <v>2870.6</v>
      </c>
      <c r="J65" s="266">
        <v>1700</v>
      </c>
      <c r="K65" s="266">
        <v>1700</v>
      </c>
    </row>
    <row r="66" spans="1:11" ht="39" customHeight="1" x14ac:dyDescent="0.2">
      <c r="A66" s="215">
        <v>6</v>
      </c>
      <c r="B66" s="181" t="s">
        <v>344</v>
      </c>
      <c r="C66" s="208" t="s">
        <v>192</v>
      </c>
      <c r="D66" s="208" t="s">
        <v>164</v>
      </c>
      <c r="E66" s="208"/>
      <c r="F66" s="209"/>
      <c r="G66" s="208" t="s">
        <v>305</v>
      </c>
      <c r="H66" s="208" t="s">
        <v>239</v>
      </c>
      <c r="I66" s="226">
        <f>I67</f>
        <v>40</v>
      </c>
      <c r="J66" s="226">
        <f t="shared" ref="J66:K66" si="7">J67</f>
        <v>40</v>
      </c>
      <c r="K66" s="226">
        <f t="shared" si="7"/>
        <v>40</v>
      </c>
    </row>
    <row r="67" spans="1:11" ht="29.25" customHeight="1" x14ac:dyDescent="0.2">
      <c r="A67" s="215"/>
      <c r="B67" s="182" t="s">
        <v>345</v>
      </c>
      <c r="C67" s="208" t="s">
        <v>192</v>
      </c>
      <c r="D67" s="208" t="s">
        <v>164</v>
      </c>
      <c r="E67" s="208"/>
      <c r="F67" s="209"/>
      <c r="G67" s="208" t="s">
        <v>305</v>
      </c>
      <c r="H67" s="208" t="s">
        <v>239</v>
      </c>
      <c r="I67" s="226">
        <f>I68</f>
        <v>40</v>
      </c>
      <c r="J67" s="226">
        <f>J68</f>
        <v>40</v>
      </c>
      <c r="K67" s="226">
        <f>K68</f>
        <v>40</v>
      </c>
    </row>
    <row r="68" spans="1:11" ht="85.5" customHeight="1" x14ac:dyDescent="0.2">
      <c r="A68" s="215"/>
      <c r="B68" s="183" t="s">
        <v>346</v>
      </c>
      <c r="C68" s="211" t="s">
        <v>192</v>
      </c>
      <c r="D68" s="211" t="s">
        <v>164</v>
      </c>
      <c r="E68" s="211" t="s">
        <v>347</v>
      </c>
      <c r="F68" s="212"/>
      <c r="G68" s="211" t="s">
        <v>305</v>
      </c>
      <c r="H68" s="211" t="s">
        <v>239</v>
      </c>
      <c r="I68" s="266">
        <f>I69</f>
        <v>40</v>
      </c>
      <c r="J68" s="266">
        <f>J69</f>
        <v>40</v>
      </c>
      <c r="K68" s="266">
        <f>K69</f>
        <v>40</v>
      </c>
    </row>
    <row r="69" spans="1:11" ht="31.5" customHeight="1" x14ac:dyDescent="0.2">
      <c r="A69" s="215"/>
      <c r="B69" s="183" t="s">
        <v>348</v>
      </c>
      <c r="C69" s="211" t="s">
        <v>192</v>
      </c>
      <c r="D69" s="211" t="s">
        <v>164</v>
      </c>
      <c r="E69" s="211" t="s">
        <v>347</v>
      </c>
      <c r="F69" s="212">
        <v>240</v>
      </c>
      <c r="G69" s="211" t="s">
        <v>305</v>
      </c>
      <c r="H69" s="211" t="s">
        <v>239</v>
      </c>
      <c r="I69" s="266">
        <v>40</v>
      </c>
      <c r="J69" s="266">
        <v>40</v>
      </c>
      <c r="K69" s="266">
        <v>40</v>
      </c>
    </row>
    <row r="70" spans="1:11" ht="51.75" customHeight="1" x14ac:dyDescent="0.2">
      <c r="A70" s="219">
        <v>7</v>
      </c>
      <c r="B70" s="134" t="s">
        <v>351</v>
      </c>
      <c r="C70" s="208" t="s">
        <v>197</v>
      </c>
      <c r="D70" s="208" t="s">
        <v>279</v>
      </c>
      <c r="E70" s="208" t="s">
        <v>242</v>
      </c>
      <c r="F70" s="209"/>
      <c r="G70" s="208" t="s">
        <v>197</v>
      </c>
      <c r="H70" s="208" t="s">
        <v>305</v>
      </c>
      <c r="I70" s="226">
        <f t="shared" ref="I70:K71" si="8">I71</f>
        <v>28.8</v>
      </c>
      <c r="J70" s="226">
        <f t="shared" si="8"/>
        <v>30</v>
      </c>
      <c r="K70" s="226">
        <f t="shared" si="8"/>
        <v>30</v>
      </c>
    </row>
    <row r="71" spans="1:11" ht="31.5" customHeight="1" x14ac:dyDescent="0.2">
      <c r="A71" s="220"/>
      <c r="B71" s="135" t="s">
        <v>352</v>
      </c>
      <c r="C71" s="211" t="s">
        <v>197</v>
      </c>
      <c r="D71" s="211" t="s">
        <v>164</v>
      </c>
      <c r="E71" s="211" t="s">
        <v>353</v>
      </c>
      <c r="F71" s="212"/>
      <c r="G71" s="211" t="s">
        <v>197</v>
      </c>
      <c r="H71" s="211" t="s">
        <v>305</v>
      </c>
      <c r="I71" s="281">
        <f t="shared" si="8"/>
        <v>28.8</v>
      </c>
      <c r="J71" s="281">
        <f t="shared" si="8"/>
        <v>30</v>
      </c>
      <c r="K71" s="281">
        <f t="shared" si="8"/>
        <v>30</v>
      </c>
    </row>
    <row r="72" spans="1:11" ht="25.5" customHeight="1" x14ac:dyDescent="0.2">
      <c r="A72" s="221"/>
      <c r="B72" s="135" t="s">
        <v>236</v>
      </c>
      <c r="C72" s="211" t="s">
        <v>197</v>
      </c>
      <c r="D72" s="211" t="s">
        <v>164</v>
      </c>
      <c r="E72" s="211" t="s">
        <v>353</v>
      </c>
      <c r="F72" s="212">
        <v>240</v>
      </c>
      <c r="G72" s="211" t="s">
        <v>197</v>
      </c>
      <c r="H72" s="211" t="s">
        <v>305</v>
      </c>
      <c r="I72" s="281">
        <v>28.8</v>
      </c>
      <c r="J72" s="281">
        <v>30</v>
      </c>
      <c r="K72" s="281">
        <v>30</v>
      </c>
    </row>
    <row r="73" spans="1:11" ht="25.5" customHeight="1" x14ac:dyDescent="0.2">
      <c r="A73" s="219">
        <v>8</v>
      </c>
      <c r="B73" s="131" t="s">
        <v>357</v>
      </c>
      <c r="C73" s="208" t="s">
        <v>355</v>
      </c>
      <c r="D73" s="208" t="s">
        <v>279</v>
      </c>
      <c r="E73" s="208" t="s">
        <v>242</v>
      </c>
      <c r="F73" s="209"/>
      <c r="G73" s="208" t="s">
        <v>355</v>
      </c>
      <c r="H73" s="208" t="s">
        <v>157</v>
      </c>
      <c r="I73" s="226">
        <f>I74+I79</f>
        <v>0</v>
      </c>
      <c r="J73" s="226">
        <f>J74+J79</f>
        <v>0</v>
      </c>
      <c r="K73" s="226">
        <f>K74+K79</f>
        <v>5175.3</v>
      </c>
    </row>
    <row r="74" spans="1:11" ht="28.5" customHeight="1" x14ac:dyDescent="0.2">
      <c r="A74" s="220"/>
      <c r="B74" s="133" t="s">
        <v>358</v>
      </c>
      <c r="C74" s="208" t="s">
        <v>355</v>
      </c>
      <c r="D74" s="208" t="s">
        <v>164</v>
      </c>
      <c r="E74" s="208" t="s">
        <v>242</v>
      </c>
      <c r="F74" s="209"/>
      <c r="G74" s="208" t="s">
        <v>355</v>
      </c>
      <c r="H74" s="208" t="s">
        <v>157</v>
      </c>
      <c r="I74" s="226">
        <f>I75</f>
        <v>0</v>
      </c>
      <c r="J74" s="226">
        <f>J75</f>
        <v>0</v>
      </c>
      <c r="K74" s="226">
        <f>K75</f>
        <v>5175.3</v>
      </c>
    </row>
    <row r="75" spans="1:11" ht="23.25" customHeight="1" x14ac:dyDescent="0.2">
      <c r="A75" s="220"/>
      <c r="B75" s="100" t="s">
        <v>359</v>
      </c>
      <c r="C75" s="211" t="s">
        <v>355</v>
      </c>
      <c r="D75" s="211" t="s">
        <v>164</v>
      </c>
      <c r="E75" s="211" t="s">
        <v>360</v>
      </c>
      <c r="F75" s="212"/>
      <c r="G75" s="211" t="s">
        <v>355</v>
      </c>
      <c r="H75" s="211" t="s">
        <v>157</v>
      </c>
      <c r="I75" s="281">
        <f>I76+I77+I78</f>
        <v>0</v>
      </c>
      <c r="J75" s="281">
        <f>J76+J77+J78</f>
        <v>0</v>
      </c>
      <c r="K75" s="281">
        <f>K76+K77+K78</f>
        <v>5175.3</v>
      </c>
    </row>
    <row r="76" spans="1:11" ht="27.75" customHeight="1" x14ac:dyDescent="0.2">
      <c r="A76" s="220"/>
      <c r="B76" s="78" t="s">
        <v>361</v>
      </c>
      <c r="C76" s="211" t="s">
        <v>355</v>
      </c>
      <c r="D76" s="211" t="s">
        <v>164</v>
      </c>
      <c r="E76" s="211" t="s">
        <v>360</v>
      </c>
      <c r="F76" s="212">
        <v>110</v>
      </c>
      <c r="G76" s="211" t="s">
        <v>355</v>
      </c>
      <c r="H76" s="211" t="s">
        <v>157</v>
      </c>
      <c r="I76" s="266">
        <v>0</v>
      </c>
      <c r="J76" s="266">
        <v>0</v>
      </c>
      <c r="K76" s="266">
        <v>4280.3</v>
      </c>
    </row>
    <row r="77" spans="1:11" ht="27.75" customHeight="1" x14ac:dyDescent="0.2">
      <c r="A77" s="220"/>
      <c r="B77" s="85" t="s">
        <v>362</v>
      </c>
      <c r="C77" s="211" t="s">
        <v>355</v>
      </c>
      <c r="D77" s="211" t="s">
        <v>164</v>
      </c>
      <c r="E77" s="211" t="s">
        <v>360</v>
      </c>
      <c r="F77" s="212">
        <v>240</v>
      </c>
      <c r="G77" s="211" t="s">
        <v>355</v>
      </c>
      <c r="H77" s="211" t="s">
        <v>157</v>
      </c>
      <c r="I77" s="272">
        <v>0</v>
      </c>
      <c r="J77" s="272">
        <v>0</v>
      </c>
      <c r="K77" s="266">
        <v>875</v>
      </c>
    </row>
    <row r="78" spans="1:11" ht="27.75" customHeight="1" x14ac:dyDescent="0.2">
      <c r="A78" s="220"/>
      <c r="B78" s="85" t="s">
        <v>363</v>
      </c>
      <c r="C78" s="211" t="s">
        <v>355</v>
      </c>
      <c r="D78" s="211" t="s">
        <v>164</v>
      </c>
      <c r="E78" s="211" t="s">
        <v>360</v>
      </c>
      <c r="F78" s="212">
        <v>850</v>
      </c>
      <c r="G78" s="211" t="s">
        <v>355</v>
      </c>
      <c r="H78" s="211" t="s">
        <v>157</v>
      </c>
      <c r="I78" s="272">
        <v>0</v>
      </c>
      <c r="J78" s="272">
        <v>0</v>
      </c>
      <c r="K78" s="266">
        <v>20</v>
      </c>
    </row>
    <row r="79" spans="1:11" ht="27.75" hidden="1" customHeight="1" x14ac:dyDescent="0.2">
      <c r="A79" s="220"/>
      <c r="B79" s="111" t="s">
        <v>364</v>
      </c>
      <c r="C79" s="211" t="s">
        <v>355</v>
      </c>
      <c r="D79" s="211" t="s">
        <v>170</v>
      </c>
      <c r="E79" s="211" t="s">
        <v>360</v>
      </c>
      <c r="F79" s="212"/>
      <c r="G79" s="211" t="s">
        <v>355</v>
      </c>
      <c r="H79" s="211" t="s">
        <v>157</v>
      </c>
      <c r="I79" s="281">
        <f>I80</f>
        <v>0</v>
      </c>
      <c r="J79" s="281">
        <f>J80</f>
        <v>0</v>
      </c>
      <c r="K79" s="281">
        <f>K80</f>
        <v>0</v>
      </c>
    </row>
    <row r="80" spans="1:11" ht="27" hidden="1" customHeight="1" x14ac:dyDescent="0.2">
      <c r="A80" s="221"/>
      <c r="B80" s="85" t="s">
        <v>365</v>
      </c>
      <c r="C80" s="211" t="s">
        <v>355</v>
      </c>
      <c r="D80" s="211" t="s">
        <v>170</v>
      </c>
      <c r="E80" s="211" t="s">
        <v>360</v>
      </c>
      <c r="F80" s="212">
        <v>240</v>
      </c>
      <c r="G80" s="211" t="s">
        <v>355</v>
      </c>
      <c r="H80" s="211" t="s">
        <v>157</v>
      </c>
      <c r="I80" s="281">
        <v>0</v>
      </c>
      <c r="J80" s="281">
        <v>0</v>
      </c>
      <c r="K80" s="281">
        <v>0</v>
      </c>
    </row>
    <row r="81" spans="1:11" ht="42" customHeight="1" x14ac:dyDescent="0.2">
      <c r="A81" s="219">
        <v>9</v>
      </c>
      <c r="B81" s="222" t="s">
        <v>388</v>
      </c>
      <c r="C81" s="208" t="s">
        <v>389</v>
      </c>
      <c r="D81" s="208" t="s">
        <v>164</v>
      </c>
      <c r="E81" s="208" t="s">
        <v>390</v>
      </c>
      <c r="F81" s="209"/>
      <c r="G81" s="208" t="s">
        <v>208</v>
      </c>
      <c r="H81" s="208" t="s">
        <v>305</v>
      </c>
      <c r="I81" s="226">
        <f>I82</f>
        <v>145</v>
      </c>
      <c r="J81" s="226">
        <f>J82</f>
        <v>50</v>
      </c>
      <c r="K81" s="226">
        <f>K82</f>
        <v>50</v>
      </c>
    </row>
    <row r="82" spans="1:11" ht="30.75" customHeight="1" x14ac:dyDescent="0.2">
      <c r="A82" s="220"/>
      <c r="B82" s="223" t="s">
        <v>391</v>
      </c>
      <c r="C82" s="211" t="s">
        <v>389</v>
      </c>
      <c r="D82" s="211" t="s">
        <v>164</v>
      </c>
      <c r="E82" s="211" t="s">
        <v>390</v>
      </c>
      <c r="F82" s="212">
        <v>240</v>
      </c>
      <c r="G82" s="211" t="s">
        <v>208</v>
      </c>
      <c r="H82" s="211" t="s">
        <v>305</v>
      </c>
      <c r="I82" s="281">
        <v>145</v>
      </c>
      <c r="J82" s="281">
        <v>50</v>
      </c>
      <c r="K82" s="281">
        <v>50</v>
      </c>
    </row>
    <row r="83" spans="1:11" x14ac:dyDescent="0.2">
      <c r="A83" s="224"/>
      <c r="B83" s="225" t="s">
        <v>393</v>
      </c>
      <c r="C83" s="209"/>
      <c r="D83" s="209"/>
      <c r="E83" s="209"/>
      <c r="F83" s="209"/>
      <c r="G83" s="209"/>
      <c r="H83" s="209"/>
      <c r="I83" s="226">
        <f>I11+I19+I25+I38+I41+I48+I70+I73+I81+I66</f>
        <v>15893.199999999999</v>
      </c>
      <c r="J83" s="226">
        <f>J11+J19+J25+J38+J41+J48+J70+J73+J81+J66</f>
        <v>8989.2000000000007</v>
      </c>
      <c r="K83" s="226">
        <f>K11+K19+K25+K38+K41+K48+K70+K73+K81+K66</f>
        <v>13959.400000000001</v>
      </c>
    </row>
    <row r="84" spans="1:11" x14ac:dyDescent="0.2">
      <c r="I84" s="227"/>
    </row>
  </sheetData>
  <mergeCells count="9">
    <mergeCell ref="J9:K9"/>
    <mergeCell ref="C10:E10"/>
    <mergeCell ref="A27:A33"/>
    <mergeCell ref="C1:K1"/>
    <mergeCell ref="C3:K3"/>
    <mergeCell ref="C4:K4"/>
    <mergeCell ref="C5:K5"/>
    <mergeCell ref="C6:K6"/>
    <mergeCell ref="B7:K7"/>
  </mergeCells>
  <pageMargins left="0.7" right="0.7" top="0.75" bottom="0.75" header="0.3" footer="0.3"/>
  <pageSetup paperSize="9" scale="6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27"/>
  <sheetViews>
    <sheetView tabSelected="1" workbookViewId="0">
      <selection activeCell="C31" sqref="C31"/>
    </sheetView>
  </sheetViews>
  <sheetFormatPr defaultRowHeight="12.75" x14ac:dyDescent="0.2"/>
  <cols>
    <col min="1" max="1" width="23.140625" customWidth="1"/>
    <col min="2" max="2" width="49.42578125" customWidth="1"/>
    <col min="3" max="3" width="14.85546875" customWidth="1"/>
    <col min="4" max="4" width="10.85546875" customWidth="1"/>
    <col min="5" max="5" width="11.140625" customWidth="1"/>
    <col min="257" max="257" width="23.140625" customWidth="1"/>
    <col min="258" max="258" width="49.42578125" customWidth="1"/>
    <col min="259" max="259" width="14.85546875" customWidth="1"/>
    <col min="260" max="260" width="10.85546875" customWidth="1"/>
    <col min="261" max="261" width="11.140625" customWidth="1"/>
    <col min="513" max="513" width="23.140625" customWidth="1"/>
    <col min="514" max="514" width="49.42578125" customWidth="1"/>
    <col min="515" max="515" width="14.85546875" customWidth="1"/>
    <col min="516" max="516" width="10.85546875" customWidth="1"/>
    <col min="517" max="517" width="11.140625" customWidth="1"/>
    <col min="769" max="769" width="23.140625" customWidth="1"/>
    <col min="770" max="770" width="49.42578125" customWidth="1"/>
    <col min="771" max="771" width="14.85546875" customWidth="1"/>
    <col min="772" max="772" width="10.85546875" customWidth="1"/>
    <col min="773" max="773" width="11.140625" customWidth="1"/>
    <col min="1025" max="1025" width="23.140625" customWidth="1"/>
    <col min="1026" max="1026" width="49.42578125" customWidth="1"/>
    <col min="1027" max="1027" width="14.85546875" customWidth="1"/>
    <col min="1028" max="1028" width="10.85546875" customWidth="1"/>
    <col min="1029" max="1029" width="11.140625" customWidth="1"/>
    <col min="1281" max="1281" width="23.140625" customWidth="1"/>
    <col min="1282" max="1282" width="49.42578125" customWidth="1"/>
    <col min="1283" max="1283" width="14.85546875" customWidth="1"/>
    <col min="1284" max="1284" width="10.85546875" customWidth="1"/>
    <col min="1285" max="1285" width="11.140625" customWidth="1"/>
    <col min="1537" max="1537" width="23.140625" customWidth="1"/>
    <col min="1538" max="1538" width="49.42578125" customWidth="1"/>
    <col min="1539" max="1539" width="14.85546875" customWidth="1"/>
    <col min="1540" max="1540" width="10.85546875" customWidth="1"/>
    <col min="1541" max="1541" width="11.140625" customWidth="1"/>
    <col min="1793" max="1793" width="23.140625" customWidth="1"/>
    <col min="1794" max="1794" width="49.42578125" customWidth="1"/>
    <col min="1795" max="1795" width="14.85546875" customWidth="1"/>
    <col min="1796" max="1796" width="10.85546875" customWidth="1"/>
    <col min="1797" max="1797" width="11.140625" customWidth="1"/>
    <col min="2049" max="2049" width="23.140625" customWidth="1"/>
    <col min="2050" max="2050" width="49.42578125" customWidth="1"/>
    <col min="2051" max="2051" width="14.85546875" customWidth="1"/>
    <col min="2052" max="2052" width="10.85546875" customWidth="1"/>
    <col min="2053" max="2053" width="11.140625" customWidth="1"/>
    <col min="2305" max="2305" width="23.140625" customWidth="1"/>
    <col min="2306" max="2306" width="49.42578125" customWidth="1"/>
    <col min="2307" max="2307" width="14.85546875" customWidth="1"/>
    <col min="2308" max="2308" width="10.85546875" customWidth="1"/>
    <col min="2309" max="2309" width="11.140625" customWidth="1"/>
    <col min="2561" max="2561" width="23.140625" customWidth="1"/>
    <col min="2562" max="2562" width="49.42578125" customWidth="1"/>
    <col min="2563" max="2563" width="14.85546875" customWidth="1"/>
    <col min="2564" max="2564" width="10.85546875" customWidth="1"/>
    <col min="2565" max="2565" width="11.140625" customWidth="1"/>
    <col min="2817" max="2817" width="23.140625" customWidth="1"/>
    <col min="2818" max="2818" width="49.42578125" customWidth="1"/>
    <col min="2819" max="2819" width="14.85546875" customWidth="1"/>
    <col min="2820" max="2820" width="10.85546875" customWidth="1"/>
    <col min="2821" max="2821" width="11.140625" customWidth="1"/>
    <col min="3073" max="3073" width="23.140625" customWidth="1"/>
    <col min="3074" max="3074" width="49.42578125" customWidth="1"/>
    <col min="3075" max="3075" width="14.85546875" customWidth="1"/>
    <col min="3076" max="3076" width="10.85546875" customWidth="1"/>
    <col min="3077" max="3077" width="11.140625" customWidth="1"/>
    <col min="3329" max="3329" width="23.140625" customWidth="1"/>
    <col min="3330" max="3330" width="49.42578125" customWidth="1"/>
    <col min="3331" max="3331" width="14.85546875" customWidth="1"/>
    <col min="3332" max="3332" width="10.85546875" customWidth="1"/>
    <col min="3333" max="3333" width="11.140625" customWidth="1"/>
    <col min="3585" max="3585" width="23.140625" customWidth="1"/>
    <col min="3586" max="3586" width="49.42578125" customWidth="1"/>
    <col min="3587" max="3587" width="14.85546875" customWidth="1"/>
    <col min="3588" max="3588" width="10.85546875" customWidth="1"/>
    <col min="3589" max="3589" width="11.140625" customWidth="1"/>
    <col min="3841" max="3841" width="23.140625" customWidth="1"/>
    <col min="3842" max="3842" width="49.42578125" customWidth="1"/>
    <col min="3843" max="3843" width="14.85546875" customWidth="1"/>
    <col min="3844" max="3844" width="10.85546875" customWidth="1"/>
    <col min="3845" max="3845" width="11.140625" customWidth="1"/>
    <col min="4097" max="4097" width="23.140625" customWidth="1"/>
    <col min="4098" max="4098" width="49.42578125" customWidth="1"/>
    <col min="4099" max="4099" width="14.85546875" customWidth="1"/>
    <col min="4100" max="4100" width="10.85546875" customWidth="1"/>
    <col min="4101" max="4101" width="11.140625" customWidth="1"/>
    <col min="4353" max="4353" width="23.140625" customWidth="1"/>
    <col min="4354" max="4354" width="49.42578125" customWidth="1"/>
    <col min="4355" max="4355" width="14.85546875" customWidth="1"/>
    <col min="4356" max="4356" width="10.85546875" customWidth="1"/>
    <col min="4357" max="4357" width="11.140625" customWidth="1"/>
    <col min="4609" max="4609" width="23.140625" customWidth="1"/>
    <col min="4610" max="4610" width="49.42578125" customWidth="1"/>
    <col min="4611" max="4611" width="14.85546875" customWidth="1"/>
    <col min="4612" max="4612" width="10.85546875" customWidth="1"/>
    <col min="4613" max="4613" width="11.140625" customWidth="1"/>
    <col min="4865" max="4865" width="23.140625" customWidth="1"/>
    <col min="4866" max="4866" width="49.42578125" customWidth="1"/>
    <col min="4867" max="4867" width="14.85546875" customWidth="1"/>
    <col min="4868" max="4868" width="10.85546875" customWidth="1"/>
    <col min="4869" max="4869" width="11.140625" customWidth="1"/>
    <col min="5121" max="5121" width="23.140625" customWidth="1"/>
    <col min="5122" max="5122" width="49.42578125" customWidth="1"/>
    <col min="5123" max="5123" width="14.85546875" customWidth="1"/>
    <col min="5124" max="5124" width="10.85546875" customWidth="1"/>
    <col min="5125" max="5125" width="11.140625" customWidth="1"/>
    <col min="5377" max="5377" width="23.140625" customWidth="1"/>
    <col min="5378" max="5378" width="49.42578125" customWidth="1"/>
    <col min="5379" max="5379" width="14.85546875" customWidth="1"/>
    <col min="5380" max="5380" width="10.85546875" customWidth="1"/>
    <col min="5381" max="5381" width="11.140625" customWidth="1"/>
    <col min="5633" max="5633" width="23.140625" customWidth="1"/>
    <col min="5634" max="5634" width="49.42578125" customWidth="1"/>
    <col min="5635" max="5635" width="14.85546875" customWidth="1"/>
    <col min="5636" max="5636" width="10.85546875" customWidth="1"/>
    <col min="5637" max="5637" width="11.140625" customWidth="1"/>
    <col min="5889" max="5889" width="23.140625" customWidth="1"/>
    <col min="5890" max="5890" width="49.42578125" customWidth="1"/>
    <col min="5891" max="5891" width="14.85546875" customWidth="1"/>
    <col min="5892" max="5892" width="10.85546875" customWidth="1"/>
    <col min="5893" max="5893" width="11.140625" customWidth="1"/>
    <col min="6145" max="6145" width="23.140625" customWidth="1"/>
    <col min="6146" max="6146" width="49.42578125" customWidth="1"/>
    <col min="6147" max="6147" width="14.85546875" customWidth="1"/>
    <col min="6148" max="6148" width="10.85546875" customWidth="1"/>
    <col min="6149" max="6149" width="11.140625" customWidth="1"/>
    <col min="6401" max="6401" width="23.140625" customWidth="1"/>
    <col min="6402" max="6402" width="49.42578125" customWidth="1"/>
    <col min="6403" max="6403" width="14.85546875" customWidth="1"/>
    <col min="6404" max="6404" width="10.85546875" customWidth="1"/>
    <col min="6405" max="6405" width="11.140625" customWidth="1"/>
    <col min="6657" max="6657" width="23.140625" customWidth="1"/>
    <col min="6658" max="6658" width="49.42578125" customWidth="1"/>
    <col min="6659" max="6659" width="14.85546875" customWidth="1"/>
    <col min="6660" max="6660" width="10.85546875" customWidth="1"/>
    <col min="6661" max="6661" width="11.140625" customWidth="1"/>
    <col min="6913" max="6913" width="23.140625" customWidth="1"/>
    <col min="6914" max="6914" width="49.42578125" customWidth="1"/>
    <col min="6915" max="6915" width="14.85546875" customWidth="1"/>
    <col min="6916" max="6916" width="10.85546875" customWidth="1"/>
    <col min="6917" max="6917" width="11.140625" customWidth="1"/>
    <col min="7169" max="7169" width="23.140625" customWidth="1"/>
    <col min="7170" max="7170" width="49.42578125" customWidth="1"/>
    <col min="7171" max="7171" width="14.85546875" customWidth="1"/>
    <col min="7172" max="7172" width="10.85546875" customWidth="1"/>
    <col min="7173" max="7173" width="11.140625" customWidth="1"/>
    <col min="7425" max="7425" width="23.140625" customWidth="1"/>
    <col min="7426" max="7426" width="49.42578125" customWidth="1"/>
    <col min="7427" max="7427" width="14.85546875" customWidth="1"/>
    <col min="7428" max="7428" width="10.85546875" customWidth="1"/>
    <col min="7429" max="7429" width="11.140625" customWidth="1"/>
    <col min="7681" max="7681" width="23.140625" customWidth="1"/>
    <col min="7682" max="7682" width="49.42578125" customWidth="1"/>
    <col min="7683" max="7683" width="14.85546875" customWidth="1"/>
    <col min="7684" max="7684" width="10.85546875" customWidth="1"/>
    <col min="7685" max="7685" width="11.140625" customWidth="1"/>
    <col min="7937" max="7937" width="23.140625" customWidth="1"/>
    <col min="7938" max="7938" width="49.42578125" customWidth="1"/>
    <col min="7939" max="7939" width="14.85546875" customWidth="1"/>
    <col min="7940" max="7940" width="10.85546875" customWidth="1"/>
    <col min="7941" max="7941" width="11.140625" customWidth="1"/>
    <col min="8193" max="8193" width="23.140625" customWidth="1"/>
    <col min="8194" max="8194" width="49.42578125" customWidth="1"/>
    <col min="8195" max="8195" width="14.85546875" customWidth="1"/>
    <col min="8196" max="8196" width="10.85546875" customWidth="1"/>
    <col min="8197" max="8197" width="11.140625" customWidth="1"/>
    <col min="8449" max="8449" width="23.140625" customWidth="1"/>
    <col min="8450" max="8450" width="49.42578125" customWidth="1"/>
    <col min="8451" max="8451" width="14.85546875" customWidth="1"/>
    <col min="8452" max="8452" width="10.85546875" customWidth="1"/>
    <col min="8453" max="8453" width="11.140625" customWidth="1"/>
    <col min="8705" max="8705" width="23.140625" customWidth="1"/>
    <col min="8706" max="8706" width="49.42578125" customWidth="1"/>
    <col min="8707" max="8707" width="14.85546875" customWidth="1"/>
    <col min="8708" max="8708" width="10.85546875" customWidth="1"/>
    <col min="8709" max="8709" width="11.140625" customWidth="1"/>
    <col min="8961" max="8961" width="23.140625" customWidth="1"/>
    <col min="8962" max="8962" width="49.42578125" customWidth="1"/>
    <col min="8963" max="8963" width="14.85546875" customWidth="1"/>
    <col min="8964" max="8964" width="10.85546875" customWidth="1"/>
    <col min="8965" max="8965" width="11.140625" customWidth="1"/>
    <col min="9217" max="9217" width="23.140625" customWidth="1"/>
    <col min="9218" max="9218" width="49.42578125" customWidth="1"/>
    <col min="9219" max="9219" width="14.85546875" customWidth="1"/>
    <col min="9220" max="9220" width="10.85546875" customWidth="1"/>
    <col min="9221" max="9221" width="11.140625" customWidth="1"/>
    <col min="9473" max="9473" width="23.140625" customWidth="1"/>
    <col min="9474" max="9474" width="49.42578125" customWidth="1"/>
    <col min="9475" max="9475" width="14.85546875" customWidth="1"/>
    <col min="9476" max="9476" width="10.85546875" customWidth="1"/>
    <col min="9477" max="9477" width="11.140625" customWidth="1"/>
    <col min="9729" max="9729" width="23.140625" customWidth="1"/>
    <col min="9730" max="9730" width="49.42578125" customWidth="1"/>
    <col min="9731" max="9731" width="14.85546875" customWidth="1"/>
    <col min="9732" max="9732" width="10.85546875" customWidth="1"/>
    <col min="9733" max="9733" width="11.140625" customWidth="1"/>
    <col min="9985" max="9985" width="23.140625" customWidth="1"/>
    <col min="9986" max="9986" width="49.42578125" customWidth="1"/>
    <col min="9987" max="9987" width="14.85546875" customWidth="1"/>
    <col min="9988" max="9988" width="10.85546875" customWidth="1"/>
    <col min="9989" max="9989" width="11.140625" customWidth="1"/>
    <col min="10241" max="10241" width="23.140625" customWidth="1"/>
    <col min="10242" max="10242" width="49.42578125" customWidth="1"/>
    <col min="10243" max="10243" width="14.85546875" customWidth="1"/>
    <col min="10244" max="10244" width="10.85546875" customWidth="1"/>
    <col min="10245" max="10245" width="11.140625" customWidth="1"/>
    <col min="10497" max="10497" width="23.140625" customWidth="1"/>
    <col min="10498" max="10498" width="49.42578125" customWidth="1"/>
    <col min="10499" max="10499" width="14.85546875" customWidth="1"/>
    <col min="10500" max="10500" width="10.85546875" customWidth="1"/>
    <col min="10501" max="10501" width="11.140625" customWidth="1"/>
    <col min="10753" max="10753" width="23.140625" customWidth="1"/>
    <col min="10754" max="10754" width="49.42578125" customWidth="1"/>
    <col min="10755" max="10755" width="14.85546875" customWidth="1"/>
    <col min="10756" max="10756" width="10.85546875" customWidth="1"/>
    <col min="10757" max="10757" width="11.140625" customWidth="1"/>
    <col min="11009" max="11009" width="23.140625" customWidth="1"/>
    <col min="11010" max="11010" width="49.42578125" customWidth="1"/>
    <col min="11011" max="11011" width="14.85546875" customWidth="1"/>
    <col min="11012" max="11012" width="10.85546875" customWidth="1"/>
    <col min="11013" max="11013" width="11.140625" customWidth="1"/>
    <col min="11265" max="11265" width="23.140625" customWidth="1"/>
    <col min="11266" max="11266" width="49.42578125" customWidth="1"/>
    <col min="11267" max="11267" width="14.85546875" customWidth="1"/>
    <col min="11268" max="11268" width="10.85546875" customWidth="1"/>
    <col min="11269" max="11269" width="11.140625" customWidth="1"/>
    <col min="11521" max="11521" width="23.140625" customWidth="1"/>
    <col min="11522" max="11522" width="49.42578125" customWidth="1"/>
    <col min="11523" max="11523" width="14.85546875" customWidth="1"/>
    <col min="11524" max="11524" width="10.85546875" customWidth="1"/>
    <col min="11525" max="11525" width="11.140625" customWidth="1"/>
    <col min="11777" max="11777" width="23.140625" customWidth="1"/>
    <col min="11778" max="11778" width="49.42578125" customWidth="1"/>
    <col min="11779" max="11779" width="14.85546875" customWidth="1"/>
    <col min="11780" max="11780" width="10.85546875" customWidth="1"/>
    <col min="11781" max="11781" width="11.140625" customWidth="1"/>
    <col min="12033" max="12033" width="23.140625" customWidth="1"/>
    <col min="12034" max="12034" width="49.42578125" customWidth="1"/>
    <col min="12035" max="12035" width="14.85546875" customWidth="1"/>
    <col min="12036" max="12036" width="10.85546875" customWidth="1"/>
    <col min="12037" max="12037" width="11.140625" customWidth="1"/>
    <col min="12289" max="12289" width="23.140625" customWidth="1"/>
    <col min="12290" max="12290" width="49.42578125" customWidth="1"/>
    <col min="12291" max="12291" width="14.85546875" customWidth="1"/>
    <col min="12292" max="12292" width="10.85546875" customWidth="1"/>
    <col min="12293" max="12293" width="11.140625" customWidth="1"/>
    <col min="12545" max="12545" width="23.140625" customWidth="1"/>
    <col min="12546" max="12546" width="49.42578125" customWidth="1"/>
    <col min="12547" max="12547" width="14.85546875" customWidth="1"/>
    <col min="12548" max="12548" width="10.85546875" customWidth="1"/>
    <col min="12549" max="12549" width="11.140625" customWidth="1"/>
    <col min="12801" max="12801" width="23.140625" customWidth="1"/>
    <col min="12802" max="12802" width="49.42578125" customWidth="1"/>
    <col min="12803" max="12803" width="14.85546875" customWidth="1"/>
    <col min="12804" max="12804" width="10.85546875" customWidth="1"/>
    <col min="12805" max="12805" width="11.140625" customWidth="1"/>
    <col min="13057" max="13057" width="23.140625" customWidth="1"/>
    <col min="13058" max="13058" width="49.42578125" customWidth="1"/>
    <col min="13059" max="13059" width="14.85546875" customWidth="1"/>
    <col min="13060" max="13060" width="10.85546875" customWidth="1"/>
    <col min="13061" max="13061" width="11.140625" customWidth="1"/>
    <col min="13313" max="13313" width="23.140625" customWidth="1"/>
    <col min="13314" max="13314" width="49.42578125" customWidth="1"/>
    <col min="13315" max="13315" width="14.85546875" customWidth="1"/>
    <col min="13316" max="13316" width="10.85546875" customWidth="1"/>
    <col min="13317" max="13317" width="11.140625" customWidth="1"/>
    <col min="13569" max="13569" width="23.140625" customWidth="1"/>
    <col min="13570" max="13570" width="49.42578125" customWidth="1"/>
    <col min="13571" max="13571" width="14.85546875" customWidth="1"/>
    <col min="13572" max="13572" width="10.85546875" customWidth="1"/>
    <col min="13573" max="13573" width="11.140625" customWidth="1"/>
    <col min="13825" max="13825" width="23.140625" customWidth="1"/>
    <col min="13826" max="13826" width="49.42578125" customWidth="1"/>
    <col min="13827" max="13827" width="14.85546875" customWidth="1"/>
    <col min="13828" max="13828" width="10.85546875" customWidth="1"/>
    <col min="13829" max="13829" width="11.140625" customWidth="1"/>
    <col min="14081" max="14081" width="23.140625" customWidth="1"/>
    <col min="14082" max="14082" width="49.42578125" customWidth="1"/>
    <col min="14083" max="14083" width="14.85546875" customWidth="1"/>
    <col min="14084" max="14084" width="10.85546875" customWidth="1"/>
    <col min="14085" max="14085" width="11.140625" customWidth="1"/>
    <col min="14337" max="14337" width="23.140625" customWidth="1"/>
    <col min="14338" max="14338" width="49.42578125" customWidth="1"/>
    <col min="14339" max="14339" width="14.85546875" customWidth="1"/>
    <col min="14340" max="14340" width="10.85546875" customWidth="1"/>
    <col min="14341" max="14341" width="11.140625" customWidth="1"/>
    <col min="14593" max="14593" width="23.140625" customWidth="1"/>
    <col min="14594" max="14594" width="49.42578125" customWidth="1"/>
    <col min="14595" max="14595" width="14.85546875" customWidth="1"/>
    <col min="14596" max="14596" width="10.85546875" customWidth="1"/>
    <col min="14597" max="14597" width="11.140625" customWidth="1"/>
    <col min="14849" max="14849" width="23.140625" customWidth="1"/>
    <col min="14850" max="14850" width="49.42578125" customWidth="1"/>
    <col min="14851" max="14851" width="14.85546875" customWidth="1"/>
    <col min="14852" max="14852" width="10.85546875" customWidth="1"/>
    <col min="14853" max="14853" width="11.140625" customWidth="1"/>
    <col min="15105" max="15105" width="23.140625" customWidth="1"/>
    <col min="15106" max="15106" width="49.42578125" customWidth="1"/>
    <col min="15107" max="15107" width="14.85546875" customWidth="1"/>
    <col min="15108" max="15108" width="10.85546875" customWidth="1"/>
    <col min="15109" max="15109" width="11.140625" customWidth="1"/>
    <col min="15361" max="15361" width="23.140625" customWidth="1"/>
    <col min="15362" max="15362" width="49.42578125" customWidth="1"/>
    <col min="15363" max="15363" width="14.85546875" customWidth="1"/>
    <col min="15364" max="15364" width="10.85546875" customWidth="1"/>
    <col min="15365" max="15365" width="11.140625" customWidth="1"/>
    <col min="15617" max="15617" width="23.140625" customWidth="1"/>
    <col min="15618" max="15618" width="49.42578125" customWidth="1"/>
    <col min="15619" max="15619" width="14.85546875" customWidth="1"/>
    <col min="15620" max="15620" width="10.85546875" customWidth="1"/>
    <col min="15621" max="15621" width="11.140625" customWidth="1"/>
    <col min="15873" max="15873" width="23.140625" customWidth="1"/>
    <col min="15874" max="15874" width="49.42578125" customWidth="1"/>
    <col min="15875" max="15875" width="14.85546875" customWidth="1"/>
    <col min="15876" max="15876" width="10.85546875" customWidth="1"/>
    <col min="15877" max="15877" width="11.140625" customWidth="1"/>
    <col min="16129" max="16129" width="23.140625" customWidth="1"/>
    <col min="16130" max="16130" width="49.42578125" customWidth="1"/>
    <col min="16131" max="16131" width="14.85546875" customWidth="1"/>
    <col min="16132" max="16132" width="10.85546875" customWidth="1"/>
    <col min="16133" max="16133" width="11.140625" customWidth="1"/>
  </cols>
  <sheetData>
    <row r="1" spans="1:5" x14ac:dyDescent="0.2">
      <c r="B1" s="347" t="s">
        <v>481</v>
      </c>
      <c r="C1" s="347"/>
      <c r="D1" s="347"/>
      <c r="E1" s="347"/>
    </row>
    <row r="2" spans="1:5" ht="57.75" customHeight="1" x14ac:dyDescent="0.2">
      <c r="B2" s="347" t="s">
        <v>443</v>
      </c>
      <c r="C2" s="347"/>
      <c r="D2" s="347"/>
      <c r="E2" s="347"/>
    </row>
    <row r="3" spans="1:5" ht="18.75" customHeight="1" x14ac:dyDescent="0.2">
      <c r="C3" s="228"/>
      <c r="D3" s="228"/>
      <c r="E3" s="228"/>
    </row>
    <row r="4" spans="1:5" x14ac:dyDescent="0.2">
      <c r="A4" s="229"/>
      <c r="B4" s="348" t="s">
        <v>444</v>
      </c>
      <c r="C4" s="348"/>
      <c r="D4" s="348"/>
      <c r="E4" s="348"/>
    </row>
    <row r="5" spans="1:5" ht="27.75" customHeight="1" x14ac:dyDescent="0.2">
      <c r="A5" s="229"/>
      <c r="B5" s="347" t="s">
        <v>445</v>
      </c>
      <c r="C5" s="347"/>
      <c r="D5" s="347"/>
      <c r="E5" s="347"/>
    </row>
    <row r="6" spans="1:5" ht="17.25" customHeight="1" x14ac:dyDescent="0.2">
      <c r="A6" s="229"/>
      <c r="B6" s="230"/>
      <c r="C6" s="228"/>
      <c r="D6" s="228"/>
      <c r="E6" s="228"/>
    </row>
    <row r="7" spans="1:5" ht="36.75" customHeight="1" x14ac:dyDescent="0.2">
      <c r="A7" s="349" t="s">
        <v>446</v>
      </c>
      <c r="B7" s="349"/>
      <c r="C7" s="349"/>
      <c r="D7" s="349"/>
      <c r="E7" s="349"/>
    </row>
    <row r="8" spans="1:5" x14ac:dyDescent="0.2">
      <c r="A8" s="229"/>
      <c r="B8" s="229"/>
      <c r="C8" s="229"/>
      <c r="D8" s="231"/>
      <c r="E8" s="231"/>
    </row>
    <row r="9" spans="1:5" x14ac:dyDescent="0.2">
      <c r="A9" s="229"/>
      <c r="B9" s="229"/>
      <c r="C9" s="346" t="s">
        <v>5</v>
      </c>
      <c r="D9" s="346"/>
      <c r="E9" s="346"/>
    </row>
    <row r="10" spans="1:5" ht="31.5" x14ac:dyDescent="0.2">
      <c r="A10" s="232" t="s">
        <v>6</v>
      </c>
      <c r="B10" s="232" t="s">
        <v>447</v>
      </c>
      <c r="C10" s="232" t="s">
        <v>448</v>
      </c>
      <c r="D10" s="232" t="s">
        <v>449</v>
      </c>
      <c r="E10" s="232" t="s">
        <v>450</v>
      </c>
    </row>
    <row r="11" spans="1:5" ht="46.5" customHeight="1" x14ac:dyDescent="0.2">
      <c r="A11" s="233"/>
      <c r="B11" s="234" t="s">
        <v>451</v>
      </c>
      <c r="C11" s="235"/>
      <c r="D11" s="235"/>
      <c r="E11" s="236"/>
    </row>
    <row r="12" spans="1:5" ht="25.5" hidden="1" x14ac:dyDescent="0.2">
      <c r="A12" s="237" t="s">
        <v>452</v>
      </c>
      <c r="B12" s="238" t="s">
        <v>453</v>
      </c>
      <c r="C12" s="239">
        <f>SUM(C13-C15)</f>
        <v>0</v>
      </c>
      <c r="D12" s="239">
        <f>SUM(D13-D15)</f>
        <v>0</v>
      </c>
      <c r="E12" s="229"/>
    </row>
    <row r="13" spans="1:5" ht="25.5" hidden="1" x14ac:dyDescent="0.2">
      <c r="A13" s="240" t="s">
        <v>454</v>
      </c>
      <c r="B13" s="241" t="s">
        <v>455</v>
      </c>
      <c r="C13" s="242">
        <f>SUM(C14)</f>
        <v>0</v>
      </c>
      <c r="D13" s="242">
        <f>SUM(D14)</f>
        <v>0</v>
      </c>
      <c r="E13" s="229"/>
    </row>
    <row r="14" spans="1:5" ht="25.5" hidden="1" x14ac:dyDescent="0.2">
      <c r="A14" s="240" t="s">
        <v>456</v>
      </c>
      <c r="B14" s="241" t="s">
        <v>457</v>
      </c>
      <c r="C14" s="242"/>
      <c r="D14" s="242"/>
      <c r="E14" s="229"/>
    </row>
    <row r="15" spans="1:5" ht="25.5" hidden="1" x14ac:dyDescent="0.2">
      <c r="A15" s="240" t="s">
        <v>458</v>
      </c>
      <c r="B15" s="241" t="s">
        <v>459</v>
      </c>
      <c r="C15" s="242">
        <f>SUM(C16)</f>
        <v>0</v>
      </c>
      <c r="D15" s="242">
        <f>SUM(D16)</f>
        <v>0</v>
      </c>
      <c r="E15" s="229"/>
    </row>
    <row r="16" spans="1:5" ht="25.5" hidden="1" x14ac:dyDescent="0.2">
      <c r="A16" s="240" t="s">
        <v>460</v>
      </c>
      <c r="B16" s="241" t="s">
        <v>461</v>
      </c>
      <c r="C16" s="242"/>
      <c r="D16" s="242"/>
      <c r="E16" s="229"/>
    </row>
    <row r="17" spans="1:5" ht="25.5" x14ac:dyDescent="0.2">
      <c r="A17" s="237" t="s">
        <v>462</v>
      </c>
      <c r="B17" s="238" t="s">
        <v>463</v>
      </c>
      <c r="C17" s="243">
        <f>C21+C25</f>
        <v>4695.7400000000016</v>
      </c>
      <c r="D17" s="243">
        <f t="shared" ref="D17:E17" si="0">D21+D25</f>
        <v>0</v>
      </c>
      <c r="E17" s="243">
        <f t="shared" si="0"/>
        <v>0</v>
      </c>
    </row>
    <row r="18" spans="1:5" x14ac:dyDescent="0.2">
      <c r="A18" s="244" t="s">
        <v>464</v>
      </c>
      <c r="B18" s="245" t="s">
        <v>465</v>
      </c>
      <c r="C18" s="246">
        <f>C19</f>
        <v>-28539.73</v>
      </c>
      <c r="D18" s="246">
        <f t="shared" ref="D18:E20" si="1">D19</f>
        <v>-21514.9</v>
      </c>
      <c r="E18" s="246">
        <f t="shared" si="1"/>
        <v>-22094.7</v>
      </c>
    </row>
    <row r="19" spans="1:5" x14ac:dyDescent="0.2">
      <c r="A19" s="244" t="s">
        <v>466</v>
      </c>
      <c r="B19" s="245" t="s">
        <v>467</v>
      </c>
      <c r="C19" s="246">
        <f>C20</f>
        <v>-28539.73</v>
      </c>
      <c r="D19" s="246">
        <f t="shared" si="1"/>
        <v>-21514.9</v>
      </c>
      <c r="E19" s="246">
        <f t="shared" si="1"/>
        <v>-22094.7</v>
      </c>
    </row>
    <row r="20" spans="1:5" x14ac:dyDescent="0.2">
      <c r="A20" s="244" t="s">
        <v>468</v>
      </c>
      <c r="B20" s="245" t="s">
        <v>469</v>
      </c>
      <c r="C20" s="246">
        <f>C21</f>
        <v>-28539.73</v>
      </c>
      <c r="D20" s="246">
        <f t="shared" si="1"/>
        <v>-21514.9</v>
      </c>
      <c r="E20" s="246">
        <f t="shared" si="1"/>
        <v>-22094.7</v>
      </c>
    </row>
    <row r="21" spans="1:5" ht="25.5" x14ac:dyDescent="0.2">
      <c r="A21" s="244" t="s">
        <v>470</v>
      </c>
      <c r="B21" s="247" t="s">
        <v>471</v>
      </c>
      <c r="C21" s="248">
        <v>-28539.73</v>
      </c>
      <c r="D21" s="248">
        <v>-21514.9</v>
      </c>
      <c r="E21" s="248">
        <v>-22094.7</v>
      </c>
    </row>
    <row r="22" spans="1:5" x14ac:dyDescent="0.2">
      <c r="A22" s="244" t="s">
        <v>472</v>
      </c>
      <c r="B22" s="245" t="s">
        <v>473</v>
      </c>
      <c r="C22" s="246">
        <f>C23</f>
        <v>33235.47</v>
      </c>
      <c r="D22" s="246">
        <f t="shared" ref="D22:E24" si="2">D23</f>
        <v>21514.9</v>
      </c>
      <c r="E22" s="246">
        <f t="shared" si="2"/>
        <v>22094.7</v>
      </c>
    </row>
    <row r="23" spans="1:5" x14ac:dyDescent="0.2">
      <c r="A23" s="244" t="s">
        <v>474</v>
      </c>
      <c r="B23" s="245" t="s">
        <v>475</v>
      </c>
      <c r="C23" s="246">
        <f>C24</f>
        <v>33235.47</v>
      </c>
      <c r="D23" s="246">
        <f t="shared" si="2"/>
        <v>21514.9</v>
      </c>
      <c r="E23" s="246">
        <f t="shared" si="2"/>
        <v>22094.7</v>
      </c>
    </row>
    <row r="24" spans="1:5" x14ac:dyDescent="0.2">
      <c r="A24" s="244" t="s">
        <v>476</v>
      </c>
      <c r="B24" s="245" t="s">
        <v>477</v>
      </c>
      <c r="C24" s="246">
        <f>C25</f>
        <v>33235.47</v>
      </c>
      <c r="D24" s="246">
        <f t="shared" si="2"/>
        <v>21514.9</v>
      </c>
      <c r="E24" s="246">
        <f t="shared" si="2"/>
        <v>22094.7</v>
      </c>
    </row>
    <row r="25" spans="1:5" ht="25.5" x14ac:dyDescent="0.2">
      <c r="A25" s="244" t="s">
        <v>478</v>
      </c>
      <c r="B25" s="247" t="s">
        <v>479</v>
      </c>
      <c r="C25" s="249">
        <v>33235.47</v>
      </c>
      <c r="D25" s="248">
        <v>21514.9</v>
      </c>
      <c r="E25" s="248">
        <v>22094.7</v>
      </c>
    </row>
    <row r="26" spans="1:5" ht="31.5" x14ac:dyDescent="0.2">
      <c r="A26" s="250"/>
      <c r="B26" s="251" t="s">
        <v>480</v>
      </c>
      <c r="C26" s="252"/>
      <c r="D26" s="253"/>
      <c r="E26" s="253"/>
    </row>
    <row r="27" spans="1:5" x14ac:dyDescent="0.2">
      <c r="A27" s="229"/>
      <c r="B27" s="229"/>
      <c r="C27" s="229"/>
      <c r="D27" s="231"/>
      <c r="E27" s="231"/>
    </row>
  </sheetData>
  <mergeCells count="6">
    <mergeCell ref="C9:E9"/>
    <mergeCell ref="B1:E1"/>
    <mergeCell ref="B2:E2"/>
    <mergeCell ref="B4:E4"/>
    <mergeCell ref="B5:E5"/>
    <mergeCell ref="A7:E7"/>
  </mergeCells>
  <pageMargins left="0.75" right="0.75" top="1" bottom="1" header="0.5" footer="0.5"/>
  <pageSetup paperSize="9" scale="8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2</vt:i4>
      </vt:variant>
    </vt:vector>
  </HeadingPairs>
  <TitlesOfParts>
    <vt:vector size="7" baseType="lpstr">
      <vt:lpstr>Прил.1 </vt:lpstr>
      <vt:lpstr>прил.2</vt:lpstr>
      <vt:lpstr>прил.3</vt:lpstr>
      <vt:lpstr>прил.4</vt:lpstr>
      <vt:lpstr>прил.5</vt:lpstr>
      <vt:lpstr>прил.2!Область_печати</vt:lpstr>
      <vt:lpstr>прил.3!Область_печати</vt:lpstr>
    </vt:vector>
  </TitlesOfParts>
  <Company>diakov.net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RePack by Diakov</dc:creator>
  <cp:lastModifiedBy>Людмила</cp:lastModifiedBy>
  <cp:lastPrinted>2024-12-07T09:33:07Z</cp:lastPrinted>
  <dcterms:created xsi:type="dcterms:W3CDTF">2024-08-21T10:48:00Z</dcterms:created>
  <dcterms:modified xsi:type="dcterms:W3CDTF">2024-12-12T11:06:39Z</dcterms:modified>
</cp:coreProperties>
</file>